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6c351090d36eaa/Desktop/BOARD MEETING DOCS/JUNE 2026 BOARD MEETING/"/>
    </mc:Choice>
  </mc:AlternateContent>
  <xr:revisionPtr revIDLastSave="0" documentId="8_{3A5B8769-483F-4180-A780-A570577DD7E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get Work Paper" sheetId="4" r:id="rId1"/>
    <sheet name="A-87 Cost Alloc" sheetId="5" r:id="rId2"/>
  </sheets>
  <definedNames>
    <definedName name="_xlnm.Print_Area" localSheetId="0">'Budget Work Paper'!$A:$H</definedName>
    <definedName name="_xlnm.Print_Titles" localSheetId="1">'A-87 Cost Alloc'!$1:$3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" i="4" l="1"/>
  <c r="A151" i="4"/>
  <c r="BZ27" i="5"/>
  <c r="BS27" i="5"/>
  <c r="BL27" i="5"/>
  <c r="BE27" i="5"/>
  <c r="AX27" i="5"/>
  <c r="AQ27" i="5"/>
  <c r="BZ26" i="5"/>
  <c r="BS26" i="5"/>
  <c r="BL26" i="5"/>
  <c r="BE26" i="5"/>
  <c r="AX26" i="5"/>
  <c r="AQ26" i="5"/>
  <c r="BZ25" i="5"/>
  <c r="BS25" i="5"/>
  <c r="BL25" i="5"/>
  <c r="BE25" i="5"/>
  <c r="AX25" i="5"/>
  <c r="AQ25" i="5"/>
  <c r="BU22" i="5"/>
  <c r="BN22" i="5"/>
  <c r="BG22" i="5"/>
  <c r="AZ22" i="5"/>
  <c r="AS22" i="5"/>
  <c r="AL22" i="5"/>
  <c r="AF22" i="5"/>
  <c r="Z22" i="5"/>
  <c r="T22" i="5"/>
  <c r="N22" i="5"/>
  <c r="H22" i="5"/>
  <c r="D22" i="5"/>
  <c r="B22" i="5"/>
  <c r="BZ21" i="5"/>
  <c r="BX21" i="5"/>
  <c r="BW21" i="5"/>
  <c r="BS21" i="5"/>
  <c r="BQ21" i="5"/>
  <c r="BP21" i="5"/>
  <c r="BL21" i="5"/>
  <c r="BJ21" i="5"/>
  <c r="BI21" i="5"/>
  <c r="BE21" i="5"/>
  <c r="BC21" i="5"/>
  <c r="BB21" i="5"/>
  <c r="AX21" i="5"/>
  <c r="AV21" i="5"/>
  <c r="AU21" i="5"/>
  <c r="AQ21" i="5"/>
  <c r="AO21" i="5"/>
  <c r="AP21" i="5" s="1"/>
  <c r="AI21" i="5"/>
  <c r="AH21" i="5"/>
  <c r="AC21" i="5"/>
  <c r="AB21" i="5"/>
  <c r="W21" i="5"/>
  <c r="V21" i="5"/>
  <c r="Q21" i="5"/>
  <c r="P21" i="5"/>
  <c r="K21" i="5"/>
  <c r="L21" i="5" s="1"/>
  <c r="E21" i="5"/>
  <c r="F21" i="5" s="1"/>
  <c r="BZ20" i="5"/>
  <c r="BX20" i="5"/>
  <c r="BW20" i="5"/>
  <c r="BS20" i="5"/>
  <c r="BQ20" i="5"/>
  <c r="BP20" i="5"/>
  <c r="BL20" i="5"/>
  <c r="BJ20" i="5"/>
  <c r="BI20" i="5"/>
  <c r="BE20" i="5"/>
  <c r="BC20" i="5"/>
  <c r="BB20" i="5"/>
  <c r="AX20" i="5"/>
  <c r="AV20" i="5"/>
  <c r="AU20" i="5"/>
  <c r="AQ20" i="5"/>
  <c r="AO20" i="5"/>
  <c r="AN20" i="5"/>
  <c r="AI20" i="5"/>
  <c r="AH20" i="5"/>
  <c r="AC20" i="5"/>
  <c r="AB20" i="5"/>
  <c r="W20" i="5"/>
  <c r="V20" i="5"/>
  <c r="Q20" i="5"/>
  <c r="P20" i="5"/>
  <c r="K20" i="5"/>
  <c r="L20" i="5" s="1"/>
  <c r="E20" i="5"/>
  <c r="F20" i="5" s="1"/>
  <c r="BZ19" i="5"/>
  <c r="BX19" i="5"/>
  <c r="BW19" i="5"/>
  <c r="BS19" i="5"/>
  <c r="BQ19" i="5"/>
  <c r="BP19" i="5"/>
  <c r="BL19" i="5"/>
  <c r="BJ19" i="5"/>
  <c r="BI19" i="5"/>
  <c r="BE19" i="5"/>
  <c r="BC19" i="5"/>
  <c r="BB19" i="5"/>
  <c r="AX19" i="5"/>
  <c r="AV19" i="5"/>
  <c r="AU19" i="5"/>
  <c r="AQ19" i="5"/>
  <c r="AO19" i="5"/>
  <c r="AN19" i="5"/>
  <c r="AI19" i="5"/>
  <c r="AH19" i="5"/>
  <c r="AC19" i="5"/>
  <c r="AB19" i="5"/>
  <c r="W19" i="5"/>
  <c r="V19" i="5"/>
  <c r="Q19" i="5"/>
  <c r="P19" i="5"/>
  <c r="K19" i="5"/>
  <c r="L19" i="5" s="1"/>
  <c r="E19" i="5"/>
  <c r="F19" i="5" s="1"/>
  <c r="BZ18" i="5"/>
  <c r="BX18" i="5"/>
  <c r="BW18" i="5"/>
  <c r="BS18" i="5"/>
  <c r="BQ18" i="5"/>
  <c r="BP18" i="5"/>
  <c r="BL18" i="5"/>
  <c r="BJ18" i="5"/>
  <c r="BI18" i="5"/>
  <c r="BE18" i="5"/>
  <c r="BC18" i="5"/>
  <c r="BB18" i="5"/>
  <c r="AX18" i="5"/>
  <c r="AV18" i="5"/>
  <c r="AU18" i="5"/>
  <c r="AQ18" i="5"/>
  <c r="AO18" i="5"/>
  <c r="AN18" i="5"/>
  <c r="AI18" i="5"/>
  <c r="AH18" i="5"/>
  <c r="AC18" i="5"/>
  <c r="AB18" i="5"/>
  <c r="W18" i="5"/>
  <c r="V18" i="5"/>
  <c r="Q18" i="5"/>
  <c r="P18" i="5"/>
  <c r="K18" i="5"/>
  <c r="L18" i="5" s="1"/>
  <c r="E18" i="5"/>
  <c r="F18" i="5" s="1"/>
  <c r="BZ17" i="5"/>
  <c r="BX17" i="5"/>
  <c r="BW17" i="5"/>
  <c r="BS17" i="5"/>
  <c r="BQ17" i="5"/>
  <c r="BP17" i="5"/>
  <c r="BL17" i="5"/>
  <c r="BJ17" i="5"/>
  <c r="BI17" i="5"/>
  <c r="BE17" i="5"/>
  <c r="BC17" i="5"/>
  <c r="BB17" i="5"/>
  <c r="AX17" i="5"/>
  <c r="AV17" i="5"/>
  <c r="AU17" i="5"/>
  <c r="AQ17" i="5"/>
  <c r="AO17" i="5"/>
  <c r="AN17" i="5"/>
  <c r="AI17" i="5"/>
  <c r="AH17" i="5"/>
  <c r="AC17" i="5"/>
  <c r="AB17" i="5"/>
  <c r="W17" i="5"/>
  <c r="V17" i="5"/>
  <c r="Q17" i="5"/>
  <c r="P17" i="5"/>
  <c r="K17" i="5"/>
  <c r="L17" i="5" s="1"/>
  <c r="E17" i="5"/>
  <c r="F17" i="5" s="1"/>
  <c r="BZ16" i="5"/>
  <c r="BX16" i="5"/>
  <c r="BW16" i="5"/>
  <c r="BS16" i="5"/>
  <c r="BQ16" i="5"/>
  <c r="BP16" i="5"/>
  <c r="BL16" i="5"/>
  <c r="BJ16" i="5"/>
  <c r="BI16" i="5"/>
  <c r="BE16" i="5"/>
  <c r="BC16" i="5"/>
  <c r="BB16" i="5"/>
  <c r="AX16" i="5"/>
  <c r="AV16" i="5"/>
  <c r="AU16" i="5"/>
  <c r="AQ16" i="5"/>
  <c r="AO16" i="5"/>
  <c r="AN16" i="5"/>
  <c r="AI16" i="5"/>
  <c r="AH16" i="5"/>
  <c r="AC16" i="5"/>
  <c r="AB16" i="5"/>
  <c r="W16" i="5"/>
  <c r="V16" i="5"/>
  <c r="Q16" i="5"/>
  <c r="P16" i="5"/>
  <c r="K16" i="5"/>
  <c r="L16" i="5" s="1"/>
  <c r="E16" i="5"/>
  <c r="F16" i="5" s="1"/>
  <c r="BZ15" i="5"/>
  <c r="BX15" i="5"/>
  <c r="BW15" i="5"/>
  <c r="BS15" i="5"/>
  <c r="BQ15" i="5"/>
  <c r="BP15" i="5"/>
  <c r="BL15" i="5"/>
  <c r="BJ15" i="5"/>
  <c r="BI15" i="5"/>
  <c r="BE15" i="5"/>
  <c r="BC15" i="5"/>
  <c r="BB15" i="5"/>
  <c r="AX15" i="5"/>
  <c r="AV15" i="5"/>
  <c r="AU15" i="5"/>
  <c r="AQ15" i="5"/>
  <c r="AO15" i="5"/>
  <c r="AN15" i="5"/>
  <c r="AI15" i="5"/>
  <c r="AH15" i="5"/>
  <c r="AC15" i="5"/>
  <c r="AB15" i="5"/>
  <c r="W15" i="5"/>
  <c r="V15" i="5"/>
  <c r="Q15" i="5"/>
  <c r="P15" i="5"/>
  <c r="K15" i="5"/>
  <c r="L15" i="5" s="1"/>
  <c r="E15" i="5"/>
  <c r="F15" i="5" s="1"/>
  <c r="BZ14" i="5"/>
  <c r="BX14" i="5"/>
  <c r="BW14" i="5"/>
  <c r="BS14" i="5"/>
  <c r="BQ14" i="5"/>
  <c r="BP14" i="5"/>
  <c r="BL14" i="5"/>
  <c r="BJ14" i="5"/>
  <c r="BI14" i="5"/>
  <c r="BE14" i="5"/>
  <c r="BC14" i="5"/>
  <c r="BB14" i="5"/>
  <c r="AX14" i="5"/>
  <c r="AV14" i="5"/>
  <c r="AU14" i="5"/>
  <c r="AQ14" i="5"/>
  <c r="AO14" i="5"/>
  <c r="AN14" i="5"/>
  <c r="AI14" i="5"/>
  <c r="AH14" i="5"/>
  <c r="AC14" i="5"/>
  <c r="AB14" i="5"/>
  <c r="W14" i="5"/>
  <c r="V14" i="5"/>
  <c r="Q14" i="5"/>
  <c r="P14" i="5"/>
  <c r="K14" i="5"/>
  <c r="L14" i="5" s="1"/>
  <c r="E14" i="5"/>
  <c r="F14" i="5" s="1"/>
  <c r="BZ13" i="5"/>
  <c r="BX13" i="5"/>
  <c r="BW13" i="5"/>
  <c r="BS13" i="5"/>
  <c r="BQ13" i="5"/>
  <c r="BP13" i="5"/>
  <c r="BL13" i="5"/>
  <c r="BJ13" i="5"/>
  <c r="BI13" i="5"/>
  <c r="BE13" i="5"/>
  <c r="BC13" i="5"/>
  <c r="BB13" i="5"/>
  <c r="AX13" i="5"/>
  <c r="AV13" i="5"/>
  <c r="AU13" i="5"/>
  <c r="AQ13" i="5"/>
  <c r="AO13" i="5"/>
  <c r="AN13" i="5"/>
  <c r="AI13" i="5"/>
  <c r="AH13" i="5"/>
  <c r="AC13" i="5"/>
  <c r="AB13" i="5"/>
  <c r="W13" i="5"/>
  <c r="V13" i="5"/>
  <c r="Q13" i="5"/>
  <c r="P13" i="5"/>
  <c r="K13" i="5"/>
  <c r="L13" i="5" s="1"/>
  <c r="E13" i="5"/>
  <c r="F13" i="5" s="1"/>
  <c r="BZ12" i="5"/>
  <c r="BX12" i="5"/>
  <c r="BW12" i="5"/>
  <c r="BS12" i="5"/>
  <c r="BQ12" i="5"/>
  <c r="BP12" i="5"/>
  <c r="BL12" i="5"/>
  <c r="BJ12" i="5"/>
  <c r="BI12" i="5"/>
  <c r="BE12" i="5"/>
  <c r="BC12" i="5"/>
  <c r="BB12" i="5"/>
  <c r="AX12" i="5"/>
  <c r="AV12" i="5"/>
  <c r="AU12" i="5"/>
  <c r="AQ12" i="5"/>
  <c r="AO12" i="5"/>
  <c r="AN12" i="5"/>
  <c r="AI12" i="5"/>
  <c r="AH12" i="5"/>
  <c r="AC12" i="5"/>
  <c r="AB12" i="5"/>
  <c r="W12" i="5"/>
  <c r="V12" i="5"/>
  <c r="Q12" i="5"/>
  <c r="P12" i="5"/>
  <c r="K12" i="5"/>
  <c r="L12" i="5" s="1"/>
  <c r="E12" i="5"/>
  <c r="F12" i="5" s="1"/>
  <c r="BZ11" i="5"/>
  <c r="BX11" i="5"/>
  <c r="BW11" i="5"/>
  <c r="BS11" i="5"/>
  <c r="BQ11" i="5"/>
  <c r="BP11" i="5"/>
  <c r="BL11" i="5"/>
  <c r="BJ11" i="5"/>
  <c r="BI11" i="5"/>
  <c r="BE11" i="5"/>
  <c r="BC11" i="5"/>
  <c r="BB11" i="5"/>
  <c r="AX11" i="5"/>
  <c r="AV11" i="5"/>
  <c r="AU11" i="5"/>
  <c r="AQ11" i="5"/>
  <c r="AO11" i="5"/>
  <c r="AN11" i="5"/>
  <c r="AI11" i="5"/>
  <c r="AH11" i="5"/>
  <c r="AC11" i="5"/>
  <c r="AB11" i="5"/>
  <c r="W11" i="5"/>
  <c r="V11" i="5"/>
  <c r="Q11" i="5"/>
  <c r="P11" i="5"/>
  <c r="K11" i="5"/>
  <c r="L11" i="5" s="1"/>
  <c r="E11" i="5"/>
  <c r="F11" i="5" s="1"/>
  <c r="BZ10" i="5"/>
  <c r="BZ22" i="5" s="1"/>
  <c r="BX10" i="5"/>
  <c r="BW10" i="5"/>
  <c r="BW22" i="5" s="1"/>
  <c r="BS10" i="5"/>
  <c r="BS22" i="5" s="1"/>
  <c r="BQ10" i="5"/>
  <c r="BP10" i="5"/>
  <c r="BP22" i="5" s="1"/>
  <c r="BL10" i="5"/>
  <c r="BL22" i="5" s="1"/>
  <c r="BJ10" i="5"/>
  <c r="BI10" i="5"/>
  <c r="BI22" i="5" s="1"/>
  <c r="BE10" i="5"/>
  <c r="BE22" i="5" s="1"/>
  <c r="BC10" i="5"/>
  <c r="BB10" i="5"/>
  <c r="BB22" i="5" s="1"/>
  <c r="AX10" i="5"/>
  <c r="AX22" i="5" s="1"/>
  <c r="AV10" i="5"/>
  <c r="AU10" i="5"/>
  <c r="AU22" i="5" s="1"/>
  <c r="AQ10" i="5"/>
  <c r="AQ22" i="5" s="1"/>
  <c r="AO10" i="5"/>
  <c r="AN10" i="5"/>
  <c r="AN22" i="5" s="1"/>
  <c r="AI10" i="5"/>
  <c r="AH10" i="5"/>
  <c r="AH22" i="5" s="1"/>
  <c r="AC10" i="5"/>
  <c r="AB10" i="5"/>
  <c r="AB22" i="5" s="1"/>
  <c r="W10" i="5"/>
  <c r="V10" i="5"/>
  <c r="V22" i="5" s="1"/>
  <c r="Q10" i="5"/>
  <c r="P10" i="5"/>
  <c r="P22" i="5" s="1"/>
  <c r="K10" i="5"/>
  <c r="E10" i="5"/>
  <c r="G132" i="4"/>
  <c r="G133" i="4"/>
  <c r="G134" i="4"/>
  <c r="G88" i="4"/>
  <c r="G96" i="4"/>
  <c r="G97" i="4"/>
  <c r="G100" i="4"/>
  <c r="G102" i="4"/>
  <c r="G103" i="4"/>
  <c r="G68" i="4"/>
  <c r="G75" i="4"/>
  <c r="G76" i="4"/>
  <c r="E32" i="4"/>
  <c r="E14" i="4"/>
  <c r="D79" i="4"/>
  <c r="E33" i="4"/>
  <c r="G33" i="4"/>
  <c r="E161" i="4"/>
  <c r="E125" i="4"/>
  <c r="E121" i="4"/>
  <c r="E83" i="4"/>
  <c r="E84" i="4"/>
  <c r="E85" i="4"/>
  <c r="E86" i="4"/>
  <c r="E87" i="4"/>
  <c r="G87" i="4" s="1"/>
  <c r="E89" i="4"/>
  <c r="G89" i="4" s="1"/>
  <c r="E90" i="4"/>
  <c r="G90" i="4" s="1"/>
  <c r="E91" i="4"/>
  <c r="G91" i="4" s="1"/>
  <c r="E92" i="4"/>
  <c r="G92" i="4" s="1"/>
  <c r="E93" i="4"/>
  <c r="G93" i="4" s="1"/>
  <c r="E94" i="4"/>
  <c r="G94" i="4" s="1"/>
  <c r="E95" i="4"/>
  <c r="G95" i="4" s="1"/>
  <c r="E98" i="4"/>
  <c r="G98" i="4" s="1"/>
  <c r="E99" i="4"/>
  <c r="G99" i="4" s="1"/>
  <c r="E101" i="4"/>
  <c r="G101" i="4" s="1"/>
  <c r="E104" i="4"/>
  <c r="G104" i="4" s="1"/>
  <c r="E105" i="4"/>
  <c r="G105" i="4" s="1"/>
  <c r="E106" i="4"/>
  <c r="E120" i="4"/>
  <c r="E82" i="4"/>
  <c r="E78" i="4"/>
  <c r="E69" i="4"/>
  <c r="G69" i="4" s="1"/>
  <c r="E70" i="4"/>
  <c r="G70" i="4" s="1"/>
  <c r="E71" i="4"/>
  <c r="G71" i="4" s="1"/>
  <c r="E72" i="4"/>
  <c r="G72" i="4" s="1"/>
  <c r="E73" i="4"/>
  <c r="G73" i="4" s="1"/>
  <c r="E74" i="4"/>
  <c r="G74" i="4" s="1"/>
  <c r="E77" i="4"/>
  <c r="E67" i="4"/>
  <c r="E46" i="4"/>
  <c r="E45" i="4"/>
  <c r="E44" i="4"/>
  <c r="E40" i="4"/>
  <c r="E39" i="4"/>
  <c r="E38" i="4"/>
  <c r="E27" i="4"/>
  <c r="E20" i="4"/>
  <c r="E22" i="4"/>
  <c r="E18" i="4"/>
  <c r="A57" i="4"/>
  <c r="A174" i="4" s="1"/>
  <c r="G39" i="4"/>
  <c r="G184" i="4"/>
  <c r="G185" i="4" s="1"/>
  <c r="G187" i="4" s="1"/>
  <c r="G189" i="4" s="1"/>
  <c r="G161" i="4"/>
  <c r="G162" i="4" s="1"/>
  <c r="G164" i="4" s="1"/>
  <c r="G166" i="4" s="1"/>
  <c r="G139" i="4"/>
  <c r="G140" i="4" s="1"/>
  <c r="G135" i="4"/>
  <c r="G131" i="4"/>
  <c r="G127" i="4"/>
  <c r="G126" i="4"/>
  <c r="G125" i="4"/>
  <c r="G121" i="4"/>
  <c r="G120" i="4"/>
  <c r="G106" i="4"/>
  <c r="G86" i="4"/>
  <c r="G85" i="4"/>
  <c r="G84" i="4"/>
  <c r="G83" i="4"/>
  <c r="G82" i="4"/>
  <c r="G78" i="4"/>
  <c r="G77" i="4"/>
  <c r="G67" i="4"/>
  <c r="G50" i="4"/>
  <c r="G51" i="4" s="1"/>
  <c r="G46" i="4"/>
  <c r="G45" i="4"/>
  <c r="G44" i="4"/>
  <c r="G40" i="4"/>
  <c r="G38" i="4"/>
  <c r="G34" i="4"/>
  <c r="G32" i="4"/>
  <c r="G31" i="4"/>
  <c r="G27" i="4"/>
  <c r="G28" i="4" s="1"/>
  <c r="G23" i="4"/>
  <c r="G22" i="4"/>
  <c r="G21" i="4"/>
  <c r="G20" i="4"/>
  <c r="G19" i="4"/>
  <c r="G18" i="4"/>
  <c r="G17" i="4"/>
  <c r="G16" i="4"/>
  <c r="G15" i="4"/>
  <c r="G14" i="4"/>
  <c r="E22" i="5" l="1"/>
  <c r="F10" i="5"/>
  <c r="F22" i="5" s="1"/>
  <c r="B24" i="5" s="1"/>
  <c r="K22" i="5"/>
  <c r="L10" i="5"/>
  <c r="L22" i="5" s="1"/>
  <c r="H24" i="5" s="1"/>
  <c r="Q22" i="5"/>
  <c r="R10" i="5"/>
  <c r="W22" i="5"/>
  <c r="X10" i="5"/>
  <c r="AC22" i="5"/>
  <c r="AD10" i="5"/>
  <c r="AI22" i="5"/>
  <c r="AJ10" i="5"/>
  <c r="AO22" i="5"/>
  <c r="AP10" i="5"/>
  <c r="AV22" i="5"/>
  <c r="AW10" i="5"/>
  <c r="BC22" i="5"/>
  <c r="BD10" i="5"/>
  <c r="BJ22" i="5"/>
  <c r="BK10" i="5"/>
  <c r="BQ22" i="5"/>
  <c r="BR10" i="5"/>
  <c r="BX22" i="5"/>
  <c r="BY10" i="5"/>
  <c r="R11" i="5"/>
  <c r="X11" i="5"/>
  <c r="AD11" i="5"/>
  <c r="AJ11" i="5"/>
  <c r="AP11" i="5"/>
  <c r="AW11" i="5"/>
  <c r="BD11" i="5"/>
  <c r="BK11" i="5"/>
  <c r="BR11" i="5"/>
  <c r="BY11" i="5"/>
  <c r="R12" i="5"/>
  <c r="X12" i="5"/>
  <c r="AD12" i="5"/>
  <c r="AJ12" i="5"/>
  <c r="AP12" i="5"/>
  <c r="AW12" i="5"/>
  <c r="BD12" i="5"/>
  <c r="BK12" i="5"/>
  <c r="BR12" i="5"/>
  <c r="BY12" i="5"/>
  <c r="R13" i="5"/>
  <c r="X13" i="5"/>
  <c r="AD13" i="5"/>
  <c r="AJ13" i="5"/>
  <c r="AP13" i="5"/>
  <c r="AW13" i="5"/>
  <c r="BD13" i="5"/>
  <c r="BK13" i="5"/>
  <c r="BR13" i="5"/>
  <c r="BY13" i="5"/>
  <c r="R14" i="5"/>
  <c r="X14" i="5"/>
  <c r="AD14" i="5"/>
  <c r="AJ14" i="5"/>
  <c r="AP14" i="5"/>
  <c r="AW14" i="5"/>
  <c r="BD14" i="5"/>
  <c r="BK14" i="5"/>
  <c r="BR14" i="5"/>
  <c r="BY14" i="5"/>
  <c r="R15" i="5"/>
  <c r="X15" i="5"/>
  <c r="AD15" i="5"/>
  <c r="AJ15" i="5"/>
  <c r="AP15" i="5"/>
  <c r="AW15" i="5"/>
  <c r="BD15" i="5"/>
  <c r="BK15" i="5"/>
  <c r="BR15" i="5"/>
  <c r="BY15" i="5"/>
  <c r="R16" i="5"/>
  <c r="X16" i="5"/>
  <c r="AD16" i="5"/>
  <c r="AJ16" i="5"/>
  <c r="AP16" i="5"/>
  <c r="AW16" i="5"/>
  <c r="BD16" i="5"/>
  <c r="BK16" i="5"/>
  <c r="BR16" i="5"/>
  <c r="BY16" i="5"/>
  <c r="R17" i="5"/>
  <c r="X17" i="5"/>
  <c r="AD17" i="5"/>
  <c r="AJ17" i="5"/>
  <c r="AP17" i="5"/>
  <c r="AW17" i="5"/>
  <c r="BD17" i="5"/>
  <c r="BK17" i="5"/>
  <c r="BR17" i="5"/>
  <c r="BY17" i="5"/>
  <c r="R18" i="5"/>
  <c r="X18" i="5"/>
  <c r="AD18" i="5"/>
  <c r="AJ18" i="5"/>
  <c r="AP18" i="5"/>
  <c r="AW18" i="5"/>
  <c r="BD18" i="5"/>
  <c r="BK18" i="5"/>
  <c r="BR18" i="5"/>
  <c r="BY18" i="5"/>
  <c r="R19" i="5"/>
  <c r="X19" i="5"/>
  <c r="AD19" i="5"/>
  <c r="AJ19" i="5"/>
  <c r="AP19" i="5"/>
  <c r="AW19" i="5"/>
  <c r="BD19" i="5"/>
  <c r="BK19" i="5"/>
  <c r="BR19" i="5"/>
  <c r="BY19" i="5"/>
  <c r="R20" i="5"/>
  <c r="X20" i="5"/>
  <c r="AD20" i="5"/>
  <c r="AJ20" i="5"/>
  <c r="AP20" i="5"/>
  <c r="AW20" i="5"/>
  <c r="BD20" i="5"/>
  <c r="BK20" i="5"/>
  <c r="BR20" i="5"/>
  <c r="BY20" i="5"/>
  <c r="R21" i="5"/>
  <c r="X21" i="5"/>
  <c r="AD21" i="5"/>
  <c r="AJ21" i="5"/>
  <c r="AW21" i="5"/>
  <c r="BD21" i="5"/>
  <c r="BK21" i="5"/>
  <c r="BR21" i="5"/>
  <c r="BY21" i="5"/>
  <c r="B28" i="5"/>
  <c r="H28" i="5"/>
  <c r="G136" i="4"/>
  <c r="G128" i="4"/>
  <c r="G122" i="4"/>
  <c r="G79" i="4"/>
  <c r="G47" i="4"/>
  <c r="G41" i="4"/>
  <c r="G35" i="4"/>
  <c r="G24" i="4"/>
  <c r="BY22" i="5" l="1"/>
  <c r="BU24" i="5" s="1"/>
  <c r="BR22" i="5"/>
  <c r="BN24" i="5" s="1"/>
  <c r="BK22" i="5"/>
  <c r="BG24" i="5" s="1"/>
  <c r="BD22" i="5"/>
  <c r="AZ24" i="5" s="1"/>
  <c r="AW22" i="5"/>
  <c r="AS24" i="5" s="1"/>
  <c r="AP22" i="5"/>
  <c r="AL24" i="5" s="1"/>
  <c r="AJ22" i="5"/>
  <c r="AF24" i="5" s="1"/>
  <c r="AF28" i="5" s="1"/>
  <c r="AD22" i="5"/>
  <c r="Z24" i="5" s="1"/>
  <c r="Z28" i="5" s="1"/>
  <c r="X22" i="5"/>
  <c r="T24" i="5" s="1"/>
  <c r="T28" i="5" s="1"/>
  <c r="R22" i="5"/>
  <c r="N24" i="5" s="1"/>
  <c r="N28" i="5" s="1"/>
  <c r="G53" i="4"/>
  <c r="G142" i="4"/>
  <c r="D185" i="4"/>
  <c r="D187" i="4" s="1"/>
  <c r="D189" i="4" s="1"/>
  <c r="E185" i="4"/>
  <c r="E187" i="4" s="1"/>
  <c r="E189" i="4" s="1"/>
  <c r="F185" i="4"/>
  <c r="F187" i="4" s="1"/>
  <c r="F189" i="4" s="1"/>
  <c r="C185" i="4"/>
  <c r="C187" i="4" s="1"/>
  <c r="C189" i="4" s="1"/>
  <c r="D162" i="4"/>
  <c r="D164" i="4" s="1"/>
  <c r="D166" i="4" s="1"/>
  <c r="E162" i="4"/>
  <c r="E164" i="4" s="1"/>
  <c r="E166" i="4" s="1"/>
  <c r="F162" i="4"/>
  <c r="F164" i="4" s="1"/>
  <c r="F166" i="4" s="1"/>
  <c r="C162" i="4"/>
  <c r="C164" i="4" s="1"/>
  <c r="C166" i="4" s="1"/>
  <c r="D140" i="4"/>
  <c r="E140" i="4"/>
  <c r="F140" i="4"/>
  <c r="C140" i="4"/>
  <c r="D136" i="4"/>
  <c r="E136" i="4"/>
  <c r="F136" i="4"/>
  <c r="C136" i="4"/>
  <c r="D128" i="4"/>
  <c r="E128" i="4"/>
  <c r="F128" i="4"/>
  <c r="C128" i="4"/>
  <c r="D122" i="4"/>
  <c r="E122" i="4"/>
  <c r="F122" i="4"/>
  <c r="C122" i="4"/>
  <c r="D142" i="4"/>
  <c r="E79" i="4"/>
  <c r="F79" i="4"/>
  <c r="C79" i="4"/>
  <c r="D51" i="4"/>
  <c r="E51" i="4"/>
  <c r="F51" i="4"/>
  <c r="C51" i="4"/>
  <c r="D47" i="4"/>
  <c r="E47" i="4"/>
  <c r="F47" i="4"/>
  <c r="C47" i="4"/>
  <c r="D41" i="4"/>
  <c r="E41" i="4"/>
  <c r="F41" i="4"/>
  <c r="C41" i="4"/>
  <c r="D35" i="4"/>
  <c r="E35" i="4"/>
  <c r="F35" i="4"/>
  <c r="C35" i="4"/>
  <c r="D28" i="4"/>
  <c r="E28" i="4"/>
  <c r="F28" i="4"/>
  <c r="C28" i="4"/>
  <c r="D24" i="4"/>
  <c r="E24" i="4"/>
  <c r="F24" i="4"/>
  <c r="C24" i="4"/>
  <c r="F53" i="4" l="1"/>
  <c r="G144" i="4"/>
  <c r="AQ24" i="5"/>
  <c r="AQ28" i="5" s="1"/>
  <c r="AL28" i="5"/>
  <c r="AX24" i="5"/>
  <c r="AX28" i="5" s="1"/>
  <c r="AS28" i="5"/>
  <c r="BE24" i="5"/>
  <c r="BE28" i="5" s="1"/>
  <c r="AZ28" i="5"/>
  <c r="BL24" i="5"/>
  <c r="BL28" i="5" s="1"/>
  <c r="BG28" i="5"/>
  <c r="BS24" i="5"/>
  <c r="BS28" i="5" s="1"/>
  <c r="BN28" i="5"/>
  <c r="BZ24" i="5"/>
  <c r="BZ28" i="5" s="1"/>
  <c r="BU28" i="5"/>
  <c r="F142" i="4"/>
  <c r="E53" i="4"/>
  <c r="D53" i="4"/>
  <c r="C142" i="4"/>
  <c r="C53" i="4"/>
  <c r="E142" i="4"/>
  <c r="E144" i="4" s="1"/>
  <c r="F144" i="4" l="1"/>
  <c r="D144" i="4"/>
  <c r="C144" i="4"/>
</calcChain>
</file>

<file path=xl/sharedStrings.xml><?xml version="1.0" encoding="utf-8"?>
<sst xmlns="http://schemas.openxmlformats.org/spreadsheetml/2006/main" count="396" uniqueCount="167">
  <si>
    <t>COUNTY OF GLENN</t>
  </si>
  <si>
    <t>2% Increase</t>
  </si>
  <si>
    <t>STATE OF CALIFORNIA</t>
  </si>
  <si>
    <t>DEPARTMENT:</t>
  </si>
  <si>
    <t>06050000 ORLAND CEMETERY</t>
  </si>
  <si>
    <t>FUNCTION:</t>
  </si>
  <si>
    <t>HEALTH &amp; SANITATION</t>
  </si>
  <si>
    <t>ACTIVITY:</t>
  </si>
  <si>
    <t>N/A</t>
  </si>
  <si>
    <t>2024-25</t>
  </si>
  <si>
    <t>2025-26</t>
  </si>
  <si>
    <t>WORKING</t>
  </si>
  <si>
    <t>PROVIDED</t>
  </si>
  <si>
    <t>DISTRICT</t>
  </si>
  <si>
    <t>SIGNATURE:</t>
  </si>
  <si>
    <t>ACTUAL</t>
  </si>
  <si>
    <t>BUDGET</t>
  </si>
  <si>
    <t>AMOUNTS</t>
  </si>
  <si>
    <t>CHANGES</t>
  </si>
  <si>
    <t>REQUESTS</t>
  </si>
  <si>
    <t xml:space="preserve">TAXES                                                                                                                               </t>
  </si>
  <si>
    <t>14010 CURRENT SECURED</t>
  </si>
  <si>
    <t>14020 CURRENT UNSECURED</t>
  </si>
  <si>
    <t>14030 PRIOR SECURED TAX</t>
  </si>
  <si>
    <t>14040 PRIOR UNSECURED TAX</t>
  </si>
  <si>
    <t>14045 SB813 SUPP TAXES</t>
  </si>
  <si>
    <t>14046 SB813 CURRENT SECURED</t>
  </si>
  <si>
    <t>14047 SB813 CURRENT UNSECURED</t>
  </si>
  <si>
    <t>14048 SB813 PRIOR SECURED</t>
  </si>
  <si>
    <t>14049 SB813 PRIOR UNSECURED</t>
  </si>
  <si>
    <t>14081 BACKFILL TAXES</t>
  </si>
  <si>
    <t>TOTAL TAXES</t>
  </si>
  <si>
    <t xml:space="preserve">USE OF MONEY &amp; PROPERTY                                                                                                             </t>
  </si>
  <si>
    <t>44300 INTEREST</t>
  </si>
  <si>
    <t>TOTAL USE OF MONEY &amp; PROPERTY</t>
  </si>
  <si>
    <t xml:space="preserve">INTERGOVERNMENTAL REVENUE                                                                                                           </t>
  </si>
  <si>
    <t>52240 STATE IN-LIEU TAX</t>
  </si>
  <si>
    <t>52580 HOPTR</t>
  </si>
  <si>
    <t>54621 US FISH &amp; WILDLIFE</t>
  </si>
  <si>
    <t>TOTAL INTERGOVERNMENTAL REVENUE</t>
  </si>
  <si>
    <t xml:space="preserve">CHARGES FOR CURRENT SERVICES                                                                                                        </t>
  </si>
  <si>
    <t>66400 SALES &amp; SERVICES</t>
  </si>
  <si>
    <t>66551 ADMINISTRATION FEES</t>
  </si>
  <si>
    <t>TOTAL CHARGES FOR CURRENT SERVICES</t>
  </si>
  <si>
    <t xml:space="preserve">MISCELLANEOUS REVENUES                                                                                                              </t>
  </si>
  <si>
    <t>74112 MISCELLANEOUS REVENUE</t>
  </si>
  <si>
    <t>74124 INSURANCE REIMB</t>
  </si>
  <si>
    <t>74140 BAD CHECK RECOVERY</t>
  </si>
  <si>
    <t>TOTAL MISCELLANEOUS REVENUES</t>
  </si>
  <si>
    <t xml:space="preserve">OTHER FINANCING SOURCES                                                                                                             </t>
  </si>
  <si>
    <t>78103 AUCTION PROCEEDS</t>
  </si>
  <si>
    <t>TOTAL OTHER FINANCING SOURCES</t>
  </si>
  <si>
    <t>TOTAL REVENUES</t>
  </si>
  <si>
    <t>EXPENSES</t>
  </si>
  <si>
    <t xml:space="preserve">SALARIES &amp; BENEFITS                                                                                                                 </t>
  </si>
  <si>
    <t>01010 SALARIES &amp; WAGES</t>
  </si>
  <si>
    <t>01013 OVERTIME PAY</t>
  </si>
  <si>
    <t>01018 COMMISSION &amp; DIRECTOR SALARIES</t>
  </si>
  <si>
    <t>01030 SOCIAL SECURITY</t>
  </si>
  <si>
    <t>01031 MEDICARE COVERAGE</t>
  </si>
  <si>
    <t>01034 RETIREMENT-ER PORTION</t>
  </si>
  <si>
    <t>01040 GROUP HEALTH INSURANCE</t>
  </si>
  <si>
    <t>01045 UNEMPLOYMENT INSURANCE</t>
  </si>
  <si>
    <t>01050 WORKER COMPENSATION INSURANCE</t>
  </si>
  <si>
    <t>TOTAL SALARIES &amp; BENEFITS</t>
  </si>
  <si>
    <t xml:space="preserve">SERVICES &amp; SUPPLIES                                                                                                                 </t>
  </si>
  <si>
    <t>03100 AGRICULTURAL</t>
  </si>
  <si>
    <t>03110 CLOTHING &amp; PERSONAL SUPPLIES</t>
  </si>
  <si>
    <t>03120 COMMUNICATIONS</t>
  </si>
  <si>
    <t>03140 HOUSEHOLD EXPENSE</t>
  </si>
  <si>
    <t>03150 INSURANCE</t>
  </si>
  <si>
    <t>03170 MAINT-EQUIPMENT</t>
  </si>
  <si>
    <t>03180 MAINT-STRUCTURES &amp; IMPROVEMENT</t>
  </si>
  <si>
    <t>03190 MEDICAL &amp; LAB SUPPLIES</t>
  </si>
  <si>
    <t>03200 MEMBERSHIPS</t>
  </si>
  <si>
    <t>03210 MISCELLANEOUS EXPENSE</t>
  </si>
  <si>
    <t>03220 OFFICE EXPENSE</t>
  </si>
  <si>
    <t>03230 PROFESSIONAL SERVICES</t>
  </si>
  <si>
    <t>03250 RENTS &amp; LEASES-EQUIP</t>
  </si>
  <si>
    <t>03270 SMALL TOOLS &amp; INSTRUMENTS</t>
  </si>
  <si>
    <t>03280 SPECIAL DEPT EXPENSE</t>
  </si>
  <si>
    <t>03281 SPEC DEPT - TRAINING</t>
  </si>
  <si>
    <t>04291 FOOD &amp; LODGING</t>
  </si>
  <si>
    <t>04292 GAS &amp; OIL</t>
  </si>
  <si>
    <t>04294 MILEAGE</t>
  </si>
  <si>
    <t>04295 OTHER TRAVEL</t>
  </si>
  <si>
    <t>04300 UTILITIES</t>
  </si>
  <si>
    <t>TOTAL SERVICES &amp; SUPPLIES</t>
  </si>
  <si>
    <t xml:space="preserve">OTHER CHARGES                                                                                                                       </t>
  </si>
  <si>
    <t>03225 BAD CHECK EXPENSE</t>
  </si>
  <si>
    <t>05700 ADMINISTRATIVE EXPENSE</t>
  </si>
  <si>
    <t>05730 A-87 COST ALLOCATION</t>
  </si>
  <si>
    <t>TOTAL OTHER CHARGES</t>
  </si>
  <si>
    <t xml:space="preserve">FIXED ASSETS                                                                                                                        </t>
  </si>
  <si>
    <t>07200 BUILDINGS &amp; IMPROVEMENTS</t>
  </si>
  <si>
    <t>07360 SPECIAL DEPT EQUIPMENT</t>
  </si>
  <si>
    <t>TOTAL FIXED ASSETS</t>
  </si>
  <si>
    <t xml:space="preserve">CONTINGENCY                                                                                                                         </t>
  </si>
  <si>
    <t>09900 CONTINGENCY</t>
  </si>
  <si>
    <t>TOTAL CONTINGENCY</t>
  </si>
  <si>
    <t>TOTAL EXPENSES</t>
  </si>
  <si>
    <t>NET COUNTY RETURN/(COST)</t>
  </si>
  <si>
    <t>06080000 ORLAND CEM.ENDOWMENT PRINCIPAL</t>
  </si>
  <si>
    <t>66450 ENDOWMENT SERVICES</t>
  </si>
  <si>
    <t>TOTAL REVENUES</t>
  </si>
  <si>
    <t>06085000 ORLAND CEM ENDOW INTEREST</t>
  </si>
  <si>
    <t>FOR FISCAL YEAR 2026-27</t>
  </si>
  <si>
    <t>2026-27</t>
  </si>
  <si>
    <t>52581 PRIOR HOPTR</t>
  </si>
  <si>
    <t>BUDGET WORKPAPER</t>
  </si>
  <si>
    <t xml:space="preserve">REVENUES                                                                                                                            </t>
  </si>
  <si>
    <t>01012 ADDITIONAL HELP</t>
  </si>
  <si>
    <t>01042 DENTAL INSURANCE</t>
  </si>
  <si>
    <t>01043 VISION INSURANCE</t>
  </si>
  <si>
    <t>03175 MAINT-EQUIP MATERIALS</t>
  </si>
  <si>
    <t>03236 PROF SVCS-IT SVCS</t>
  </si>
  <si>
    <t>03231 PROF SVCS-ADMIN</t>
  </si>
  <si>
    <t>03241 LEGAL NOTICES</t>
  </si>
  <si>
    <t>03283 SHOP SUPPLIES</t>
  </si>
  <si>
    <t>04290 TRANSP EXPENSES</t>
  </si>
  <si>
    <t>07320 COMPUTER EQUIPMENTS</t>
  </si>
  <si>
    <t>07325 SOFTWARE UPGRADE</t>
  </si>
  <si>
    <t>07350 VEHICLES</t>
  </si>
  <si>
    <t>A-87 COST ALLOCATION DETAIL &amp; COMPARISON</t>
  </si>
  <si>
    <t>2015-16</t>
  </si>
  <si>
    <t>Roll Forward Detail</t>
  </si>
  <si>
    <t>2016-17</t>
  </si>
  <si>
    <t>2017-18</t>
  </si>
  <si>
    <t>2018-19</t>
  </si>
  <si>
    <t>2019-20</t>
  </si>
  <si>
    <t>2020-21</t>
  </si>
  <si>
    <t>2021-22</t>
  </si>
  <si>
    <t>Prior</t>
  </si>
  <si>
    <t>2022-23</t>
  </si>
  <si>
    <t>2023-24</t>
  </si>
  <si>
    <t>A-87 Plan</t>
  </si>
  <si>
    <t>2013-14</t>
  </si>
  <si>
    <t>2014-15</t>
  </si>
  <si>
    <t>Year</t>
  </si>
  <si>
    <t>Schedule A</t>
  </si>
  <si>
    <t>Estimate</t>
  </si>
  <si>
    <t>Actual</t>
  </si>
  <si>
    <t>Difference</t>
  </si>
  <si>
    <t>Variance</t>
  </si>
  <si>
    <t>Service Departments:</t>
  </si>
  <si>
    <t>Building Use</t>
  </si>
  <si>
    <t>Equipment Use</t>
  </si>
  <si>
    <t>CAO</t>
  </si>
  <si>
    <t>Dept of Finance</t>
  </si>
  <si>
    <t>Annual Audit</t>
  </si>
  <si>
    <t>County Counsel</t>
  </si>
  <si>
    <t>Personnel</t>
  </si>
  <si>
    <t>General Insurance</t>
  </si>
  <si>
    <t>Employee Benefits</t>
  </si>
  <si>
    <t>DP-Property Tax</t>
  </si>
  <si>
    <t>DP-ONESolution</t>
  </si>
  <si>
    <t>Adjustments</t>
  </si>
  <si>
    <t>Subtotal</t>
  </si>
  <si>
    <t>Roll Forward</t>
  </si>
  <si>
    <t>Adjustments:</t>
  </si>
  <si>
    <t>Total A-87 Charge/(Rebate)</t>
  </si>
  <si>
    <t>Rounding Adj</t>
  </si>
  <si>
    <t>CAO estimate</t>
  </si>
  <si>
    <t>Insurance Adj</t>
  </si>
  <si>
    <t>Public Health Adj</t>
  </si>
  <si>
    <t>06050000 - ORLAND CEMETERY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</si>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</sst>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_(&quot;$&quot;* #,##0_);_(&quot;$&quot;* \(#,##0\);_(&quot;$&quot;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0" fontId="19" fillId="4" borderId="0" applyNumberFormat="0" applyBorder="0" applyAlignment="0" applyProtection="0"/>
    <xf numFmtId="0" fontId="24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20" fillId="0" borderId="0"/>
    <xf numFmtId="0" fontId="21" fillId="0" borderId="0"/>
    <xf numFmtId="0" fontId="1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61">
    <xf numFmtId="0" fontId="0" fillId="0" borderId="0" xfId="0"/>
    <xf numFmtId="41" fontId="26" fillId="0" borderId="0" xfId="53" applyNumberFormat="1" applyFont="1" applyAlignment="1" applyProtection="1">
      <alignment horizontal="right"/>
      <protection locked="0"/>
    </xf>
    <xf numFmtId="164" fontId="27" fillId="0" borderId="0" xfId="58" applyNumberFormat="1" applyFont="1" applyFill="1" applyAlignment="1" applyProtection="1">
      <alignment horizontal="right"/>
      <protection locked="0"/>
    </xf>
    <xf numFmtId="41" fontId="26" fillId="0" borderId="10" xfId="53" applyNumberFormat="1" applyFont="1" applyBorder="1" applyAlignment="1" applyProtection="1">
      <alignment horizontal="right"/>
      <protection locked="0"/>
    </xf>
    <xf numFmtId="0" fontId="27" fillId="0" borderId="0" xfId="0" applyFont="1"/>
    <xf numFmtId="165" fontId="26" fillId="0" borderId="0" xfId="53" applyFont="1" applyProtection="1">
      <protection locked="0"/>
    </xf>
    <xf numFmtId="164" fontId="26" fillId="0" borderId="0" xfId="56" applyNumberFormat="1" applyFont="1" applyFill="1" applyProtection="1">
      <protection locked="0"/>
    </xf>
    <xf numFmtId="164" fontId="27" fillId="0" borderId="0" xfId="1" applyNumberFormat="1" applyFont="1" applyFill="1"/>
    <xf numFmtId="49" fontId="27" fillId="0" borderId="0" xfId="1" applyNumberFormat="1" applyFont="1"/>
    <xf numFmtId="165" fontId="26" fillId="0" borderId="10" xfId="53" applyFont="1" applyBorder="1" applyProtection="1">
      <protection locked="0"/>
    </xf>
    <xf numFmtId="164" fontId="27" fillId="0" borderId="0" xfId="1" applyNumberFormat="1" applyFont="1"/>
    <xf numFmtId="0" fontId="27" fillId="0" borderId="0" xfId="0" applyFont="1" applyAlignment="1">
      <alignment horizontal="left" indent="1"/>
    </xf>
    <xf numFmtId="166" fontId="27" fillId="0" borderId="0" xfId="64" applyNumberFormat="1" applyFont="1" applyFill="1"/>
    <xf numFmtId="164" fontId="27" fillId="0" borderId="0" xfId="0" applyNumberFormat="1" applyFont="1"/>
    <xf numFmtId="164" fontId="27" fillId="0" borderId="0" xfId="1" applyNumberFormat="1" applyFont="1" applyFill="1" applyBorder="1"/>
    <xf numFmtId="164" fontId="27" fillId="0" borderId="11" xfId="1" applyNumberFormat="1" applyFont="1" applyFill="1" applyBorder="1"/>
    <xf numFmtId="164" fontId="27" fillId="0" borderId="11" xfId="0" applyNumberFormat="1" applyFont="1" applyBorder="1"/>
    <xf numFmtId="166" fontId="27" fillId="0" borderId="10" xfId="64" applyNumberFormat="1" applyFont="1" applyFill="1" applyBorder="1"/>
    <xf numFmtId="166" fontId="27" fillId="0" borderId="11" xfId="64" applyNumberFormat="1" applyFont="1" applyFill="1" applyBorder="1"/>
    <xf numFmtId="0" fontId="29" fillId="0" borderId="0" xfId="0" applyFont="1"/>
    <xf numFmtId="165" fontId="30" fillId="0" borderId="0" xfId="53" applyFont="1" applyProtection="1">
      <protection locked="0"/>
    </xf>
    <xf numFmtId="164" fontId="30" fillId="0" borderId="0" xfId="56" applyNumberFormat="1" applyFont="1" applyFill="1" applyProtection="1">
      <protection locked="0"/>
    </xf>
    <xf numFmtId="49" fontId="29" fillId="0" borderId="0" xfId="1" applyNumberFormat="1" applyFont="1" applyAlignment="1"/>
    <xf numFmtId="2" fontId="27" fillId="33" borderId="0" xfId="0" applyNumberFormat="1" applyFont="1" applyFill="1"/>
    <xf numFmtId="0" fontId="28" fillId="0" borderId="0" xfId="0" applyFont="1" applyAlignment="1">
      <alignment wrapText="1"/>
    </xf>
    <xf numFmtId="0" fontId="31" fillId="0" borderId="0" xfId="54" applyFont="1"/>
    <xf numFmtId="164" fontId="31" fillId="0" borderId="0" xfId="60" applyNumberFormat="1" applyFont="1" applyFill="1"/>
    <xf numFmtId="0" fontId="32" fillId="0" borderId="0" xfId="54" applyFont="1"/>
    <xf numFmtId="164" fontId="31" fillId="0" borderId="0" xfId="60" applyNumberFormat="1" applyFont="1" applyFill="1" applyAlignment="1">
      <alignment horizontal="center"/>
    </xf>
    <xf numFmtId="164" fontId="32" fillId="0" borderId="0" xfId="60" applyNumberFormat="1" applyFont="1" applyFill="1" applyAlignment="1">
      <alignment horizontal="center"/>
    </xf>
    <xf numFmtId="0" fontId="32" fillId="0" borderId="0" xfId="54" applyFont="1" applyAlignment="1">
      <alignment horizontal="center"/>
    </xf>
    <xf numFmtId="164" fontId="31" fillId="0" borderId="0" xfId="60" applyNumberFormat="1" applyFont="1" applyFill="1" applyAlignment="1">
      <alignment horizontal="right"/>
    </xf>
    <xf numFmtId="164" fontId="32" fillId="0" borderId="11" xfId="60" applyNumberFormat="1" applyFont="1" applyFill="1" applyBorder="1" applyAlignment="1">
      <alignment horizontal="center"/>
    </xf>
    <xf numFmtId="164" fontId="31" fillId="0" borderId="0" xfId="60" applyNumberFormat="1" applyFont="1" applyFill="1" applyBorder="1" applyAlignment="1">
      <alignment horizontal="right"/>
    </xf>
    <xf numFmtId="0" fontId="31" fillId="0" borderId="0" xfId="54" applyFont="1" applyAlignment="1">
      <alignment horizontal="left" indent="2"/>
    </xf>
    <xf numFmtId="42" fontId="31" fillId="0" borderId="0" xfId="60" applyNumberFormat="1" applyFont="1" applyFill="1"/>
    <xf numFmtId="42" fontId="31" fillId="0" borderId="0" xfId="54" applyNumberFormat="1" applyFont="1"/>
    <xf numFmtId="41" fontId="31" fillId="0" borderId="0" xfId="60" applyNumberFormat="1" applyFont="1" applyFill="1"/>
    <xf numFmtId="41" fontId="31" fillId="0" borderId="0" xfId="54" applyNumberFormat="1" applyFont="1"/>
    <xf numFmtId="164" fontId="31" fillId="0" borderId="0" xfId="60" applyNumberFormat="1" applyFont="1" applyFill="1" applyBorder="1"/>
    <xf numFmtId="41" fontId="31" fillId="0" borderId="0" xfId="60" applyNumberFormat="1" applyFont="1" applyFill="1" applyBorder="1"/>
    <xf numFmtId="164" fontId="31" fillId="0" borderId="11" xfId="60" applyNumberFormat="1" applyFont="1" applyFill="1" applyBorder="1"/>
    <xf numFmtId="41" fontId="31" fillId="0" borderId="11" xfId="60" applyNumberFormat="1" applyFont="1" applyFill="1" applyBorder="1"/>
    <xf numFmtId="41" fontId="31" fillId="0" borderId="11" xfId="54" applyNumberFormat="1" applyFont="1" applyBorder="1"/>
    <xf numFmtId="42" fontId="31" fillId="0" borderId="12" xfId="60" applyNumberFormat="1" applyFont="1" applyFill="1" applyBorder="1"/>
    <xf numFmtId="42" fontId="31" fillId="0" borderId="12" xfId="54" applyNumberFormat="1" applyFont="1" applyBorder="1"/>
    <xf numFmtId="42" fontId="31" fillId="0" borderId="0" xfId="54" applyNumberFormat="1" applyFont="1" applyAlignment="1">
      <alignment horizontal="left" indent="2"/>
    </xf>
    <xf numFmtId="166" fontId="31" fillId="0" borderId="12" xfId="65" applyNumberFormat="1" applyFont="1" applyFill="1" applyBorder="1"/>
    <xf numFmtId="41" fontId="31" fillId="0" borderId="0" xfId="60" applyNumberFormat="1" applyFont="1" applyFill="1" applyAlignment="1">
      <alignment horizontal="center"/>
    </xf>
    <xf numFmtId="41" fontId="32" fillId="0" borderId="0" xfId="60" applyNumberFormat="1" applyFont="1" applyFill="1" applyAlignment="1">
      <alignment horizontal="center"/>
    </xf>
    <xf numFmtId="41" fontId="32" fillId="0" borderId="0" xfId="54" applyNumberFormat="1" applyFont="1" applyAlignment="1">
      <alignment horizontal="center"/>
    </xf>
    <xf numFmtId="41" fontId="31" fillId="0" borderId="0" xfId="60" applyNumberFormat="1" applyFont="1" applyFill="1" applyAlignment="1">
      <alignment horizontal="right"/>
    </xf>
    <xf numFmtId="41" fontId="31" fillId="0" borderId="0" xfId="54" applyNumberFormat="1" applyFont="1" applyAlignment="1">
      <alignment horizontal="right"/>
    </xf>
    <xf numFmtId="41" fontId="32" fillId="0" borderId="11" xfId="60" applyNumberFormat="1" applyFont="1" applyFill="1" applyBorder="1" applyAlignment="1">
      <alignment horizontal="center"/>
    </xf>
    <xf numFmtId="41" fontId="31" fillId="0" borderId="0" xfId="60" applyNumberFormat="1" applyFont="1" applyFill="1" applyBorder="1" applyAlignment="1">
      <alignment horizontal="right"/>
    </xf>
    <xf numFmtId="165" fontId="30" fillId="0" borderId="0" xfId="53" applyFont="1" applyAlignment="1" applyProtection="1">
      <alignment horizontal="center"/>
      <protection locked="0"/>
    </xf>
    <xf numFmtId="0" fontId="28" fillId="0" borderId="0" xfId="0" applyFont="1" applyAlignment="1">
      <alignment horizontal="center" wrapText="1"/>
    </xf>
    <xf numFmtId="164" fontId="32" fillId="0" borderId="11" xfId="60" applyNumberFormat="1" applyFont="1" applyFill="1" applyBorder="1" applyAlignment="1">
      <alignment horizontal="center"/>
    </xf>
    <xf numFmtId="164" fontId="31" fillId="0" borderId="0" xfId="60" applyNumberFormat="1" applyFont="1" applyFill="1" applyAlignment="1">
      <alignment horizontal="center"/>
    </xf>
    <xf numFmtId="41" fontId="31" fillId="0" borderId="0" xfId="60" applyNumberFormat="1" applyFont="1" applyFill="1" applyAlignment="1">
      <alignment horizontal="center"/>
    </xf>
    <xf numFmtId="41" fontId="32" fillId="0" borderId="11" xfId="60" applyNumberFormat="1" applyFont="1" applyFill="1" applyBorder="1" applyAlignment="1">
      <alignment horizontal="center"/>
    </xf>
  </cellXfs>
  <cellStyles count="6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7" xr:uid="{00000000-0005-0000-0000-00000D000000}"/>
    <cellStyle name="60% - Accent2" xfId="26" builtinId="36" customBuiltin="1"/>
    <cellStyle name="60% - Accent2 2" xfId="48" xr:uid="{00000000-0005-0000-0000-00000F000000}"/>
    <cellStyle name="60% - Accent3" xfId="30" builtinId="40" customBuiltin="1"/>
    <cellStyle name="60% - Accent3 2" xfId="49" xr:uid="{00000000-0005-0000-0000-000011000000}"/>
    <cellStyle name="60% - Accent4" xfId="34" builtinId="44" customBuiltin="1"/>
    <cellStyle name="60% - Accent4 2" xfId="50" xr:uid="{00000000-0005-0000-0000-000013000000}"/>
    <cellStyle name="60% - Accent5" xfId="38" builtinId="48" customBuiltin="1"/>
    <cellStyle name="60% - Accent5 2" xfId="51" xr:uid="{00000000-0005-0000-0000-000015000000}"/>
    <cellStyle name="60% - Accent6" xfId="42" builtinId="52" customBuiltin="1"/>
    <cellStyle name="60% - Accent6 2" xfId="52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60" xr:uid="{00000000-0005-0000-0000-000022000000}"/>
    <cellStyle name="Comma 2 3 2" xfId="58" xr:uid="{00000000-0005-0000-0000-000023000000}"/>
    <cellStyle name="Comma 3" xfId="44" xr:uid="{00000000-0005-0000-0000-000024000000}"/>
    <cellStyle name="Comma 3 2 5" xfId="56" xr:uid="{00000000-0005-0000-0000-000025000000}"/>
    <cellStyle name="Comma 4" xfId="62" xr:uid="{69DFF91D-61F5-4DAD-86B4-A9972C670C2B}"/>
    <cellStyle name="Comma 7 2" xfId="57" xr:uid="{00000000-0005-0000-0000-000026000000}"/>
    <cellStyle name="Currency" xfId="64" builtinId="4"/>
    <cellStyle name="Currency 2" xfId="63" xr:uid="{EFE369FA-C1C5-4895-88FB-865FC1ECD2C7}"/>
    <cellStyle name="Currency 3" xfId="65" xr:uid="{B7C1E4C1-CCE9-4AB4-8E90-A52704D793F4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30000000}"/>
    <cellStyle name="Normal" xfId="0" builtinId="0"/>
    <cellStyle name="Normal 10 2 2" xfId="54" xr:uid="{00000000-0005-0000-0000-000032000000}"/>
    <cellStyle name="Normal 2" xfId="53" xr:uid="{00000000-0005-0000-0000-000033000000}"/>
    <cellStyle name="Normal 21" xfId="55" xr:uid="{00000000-0005-0000-0000-000034000000}"/>
    <cellStyle name="Normal 3" xfId="59" xr:uid="{00000000-0005-0000-0000-000035000000}"/>
    <cellStyle name="Normal 4" xfId="46" xr:uid="{00000000-0005-0000-0000-000036000000}"/>
    <cellStyle name="Normal 5" xfId="61" xr:uid="{8E0D73B0-779B-4CDB-AB5A-FD911382B6CD}"/>
    <cellStyle name="Note" xfId="16" builtinId="10" customBuiltin="1"/>
    <cellStyle name="Output" xfId="11" builtinId="21" customBuiltin="1"/>
    <cellStyle name="Title" xfId="2" builtinId="15" customBuiltin="1"/>
    <cellStyle name="Title 2" xfId="43" xr:uid="{00000000-0005-0000-0000-00003A000000}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E27C-C25B-4822-9193-44CD5420A4A9}">
  <sheetPr>
    <pageSetUpPr fitToPage="1"/>
  </sheetPr>
  <dimension ref="A1:L193"/>
  <sheetViews>
    <sheetView tabSelected="1" topLeftCell="A124" workbookViewId="0">
      <selection activeCell="F68" sqref="F68"/>
    </sheetView>
  </sheetViews>
  <sheetFormatPr defaultColWidth="9.140625" defaultRowHeight="15.75" x14ac:dyDescent="0.25"/>
  <cols>
    <col min="1" max="1" width="17.140625" style="4" customWidth="1"/>
    <col min="2" max="2" width="18.85546875" style="10" customWidth="1"/>
    <col min="3" max="4" width="12.7109375" style="7" customWidth="1"/>
    <col min="5" max="5" width="14.28515625" style="4" customWidth="1"/>
    <col min="6" max="7" width="15.7109375" style="4" customWidth="1"/>
    <col min="8" max="16384" width="9.140625" style="4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J1" s="23">
        <v>1.02</v>
      </c>
      <c r="K1" s="4" t="s">
        <v>1</v>
      </c>
    </row>
    <row r="2" spans="1:11" x14ac:dyDescent="0.25">
      <c r="A2" s="55" t="s">
        <v>2</v>
      </c>
      <c r="B2" s="55"/>
      <c r="C2" s="55"/>
      <c r="D2" s="55"/>
      <c r="E2" s="55"/>
      <c r="F2" s="55"/>
      <c r="G2" s="55"/>
    </row>
    <row r="3" spans="1:11" x14ac:dyDescent="0.25">
      <c r="A3" s="55" t="s">
        <v>109</v>
      </c>
      <c r="B3" s="55"/>
      <c r="C3" s="55"/>
      <c r="D3" s="55"/>
      <c r="E3" s="55"/>
      <c r="F3" s="55"/>
      <c r="G3" s="55"/>
    </row>
    <row r="4" spans="1:11" x14ac:dyDescent="0.25">
      <c r="A4" s="55" t="s">
        <v>106</v>
      </c>
      <c r="B4" s="55"/>
      <c r="C4" s="55"/>
      <c r="D4" s="55"/>
      <c r="E4" s="55"/>
      <c r="F4" s="55"/>
      <c r="G4" s="55"/>
    </row>
    <row r="5" spans="1:11" x14ac:dyDescent="0.25">
      <c r="A5" s="20"/>
      <c r="B5" s="20"/>
      <c r="C5" s="21"/>
      <c r="D5" s="21"/>
      <c r="E5" s="21"/>
      <c r="F5" s="21"/>
      <c r="G5" s="21"/>
    </row>
    <row r="6" spans="1:11" x14ac:dyDescent="0.25">
      <c r="A6" s="4" t="s">
        <v>3</v>
      </c>
      <c r="B6" s="22" t="s">
        <v>4</v>
      </c>
    </row>
    <row r="7" spans="1:11" x14ac:dyDescent="0.25">
      <c r="A7" s="4" t="s">
        <v>5</v>
      </c>
      <c r="B7" s="8" t="s">
        <v>6</v>
      </c>
    </row>
    <row r="8" spans="1:11" x14ac:dyDescent="0.25">
      <c r="A8" s="4" t="s">
        <v>7</v>
      </c>
      <c r="B8" s="8" t="s">
        <v>8</v>
      </c>
    </row>
    <row r="9" spans="1:11" x14ac:dyDescent="0.25">
      <c r="A9" s="5"/>
      <c r="B9" s="5"/>
      <c r="C9" s="1"/>
      <c r="D9" s="1" t="s">
        <v>10</v>
      </c>
      <c r="E9" s="1" t="s">
        <v>107</v>
      </c>
      <c r="F9" s="2"/>
      <c r="G9" s="1" t="s">
        <v>107</v>
      </c>
    </row>
    <row r="10" spans="1:11" x14ac:dyDescent="0.25">
      <c r="A10" s="5"/>
      <c r="B10" s="5"/>
      <c r="C10" s="1" t="s">
        <v>9</v>
      </c>
      <c r="D10" s="1" t="s">
        <v>11</v>
      </c>
      <c r="E10" s="1" t="s">
        <v>12</v>
      </c>
      <c r="F10" s="1" t="s">
        <v>13</v>
      </c>
      <c r="G10" s="1" t="s">
        <v>13</v>
      </c>
    </row>
    <row r="11" spans="1:11" ht="16.5" thickBot="1" x14ac:dyDescent="0.3">
      <c r="A11" s="9" t="s">
        <v>14</v>
      </c>
      <c r="B11" s="9"/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</row>
    <row r="12" spans="1:11" ht="16.5" thickTop="1" x14ac:dyDescent="0.25">
      <c r="A12" s="4" t="s">
        <v>110</v>
      </c>
    </row>
    <row r="13" spans="1:11" x14ac:dyDescent="0.25">
      <c r="A13" s="4" t="s">
        <v>20</v>
      </c>
    </row>
    <row r="14" spans="1:11" x14ac:dyDescent="0.25">
      <c r="A14" s="11" t="s">
        <v>21</v>
      </c>
      <c r="C14" s="12">
        <v>395818.6</v>
      </c>
      <c r="D14" s="7">
        <v>374501</v>
      </c>
      <c r="E14" s="7">
        <f>385450*J$1</f>
        <v>393159</v>
      </c>
      <c r="F14" s="12">
        <v>0</v>
      </c>
      <c r="G14" s="12">
        <f t="shared" ref="G14:G23" si="0">E14+F14</f>
        <v>393159</v>
      </c>
    </row>
    <row r="15" spans="1:11" x14ac:dyDescent="0.25">
      <c r="A15" s="11" t="s">
        <v>22</v>
      </c>
      <c r="C15" s="7">
        <v>19315.61</v>
      </c>
      <c r="D15" s="7">
        <v>19001</v>
      </c>
      <c r="E15" s="7">
        <v>19150</v>
      </c>
      <c r="F15" s="7">
        <v>0</v>
      </c>
      <c r="G15" s="13">
        <f t="shared" si="0"/>
        <v>19150</v>
      </c>
    </row>
    <row r="16" spans="1:11" x14ac:dyDescent="0.25">
      <c r="A16" s="11" t="s">
        <v>23</v>
      </c>
      <c r="C16" s="7">
        <v>-33.880000000000003</v>
      </c>
      <c r="D16" s="7">
        <v>1</v>
      </c>
      <c r="E16" s="7">
        <v>10</v>
      </c>
      <c r="F16" s="7">
        <v>-9</v>
      </c>
      <c r="G16" s="13">
        <f t="shared" si="0"/>
        <v>1</v>
      </c>
    </row>
    <row r="17" spans="1:7" x14ac:dyDescent="0.25">
      <c r="A17" s="11" t="s">
        <v>24</v>
      </c>
      <c r="C17" s="7">
        <v>686.13</v>
      </c>
      <c r="D17" s="7">
        <v>551</v>
      </c>
      <c r="E17" s="7">
        <v>250</v>
      </c>
      <c r="F17" s="7">
        <v>50</v>
      </c>
      <c r="G17" s="13">
        <f t="shared" si="0"/>
        <v>300</v>
      </c>
    </row>
    <row r="18" spans="1:7" x14ac:dyDescent="0.25">
      <c r="A18" s="11" t="s">
        <v>25</v>
      </c>
      <c r="C18" s="7">
        <v>438.94</v>
      </c>
      <c r="D18" s="7">
        <v>250</v>
      </c>
      <c r="E18" s="7">
        <f>D18</f>
        <v>250</v>
      </c>
      <c r="F18" s="7">
        <v>0</v>
      </c>
      <c r="G18" s="13">
        <f t="shared" si="0"/>
        <v>250</v>
      </c>
    </row>
    <row r="19" spans="1:7" x14ac:dyDescent="0.25">
      <c r="A19" s="11" t="s">
        <v>26</v>
      </c>
      <c r="C19" s="7">
        <v>3519.5</v>
      </c>
      <c r="D19" s="7">
        <v>3300</v>
      </c>
      <c r="E19" s="7">
        <v>1750</v>
      </c>
      <c r="F19" s="7">
        <v>1250</v>
      </c>
      <c r="G19" s="13">
        <f t="shared" si="0"/>
        <v>3000</v>
      </c>
    </row>
    <row r="20" spans="1:7" x14ac:dyDescent="0.25">
      <c r="A20" s="11" t="s">
        <v>27</v>
      </c>
      <c r="C20" s="14">
        <v>162.13999999999999</v>
      </c>
      <c r="D20" s="7">
        <v>125</v>
      </c>
      <c r="E20" s="7">
        <f t="shared" ref="E20:E22" si="1">D20</f>
        <v>125</v>
      </c>
      <c r="F20" s="14">
        <v>25</v>
      </c>
      <c r="G20" s="13">
        <f t="shared" si="0"/>
        <v>150</v>
      </c>
    </row>
    <row r="21" spans="1:7" x14ac:dyDescent="0.25">
      <c r="A21" s="11" t="s">
        <v>28</v>
      </c>
      <c r="C21" s="14">
        <v>2179.06</v>
      </c>
      <c r="D21" s="7">
        <v>1900</v>
      </c>
      <c r="E21" s="7">
        <v>2000</v>
      </c>
      <c r="F21" s="14"/>
      <c r="G21" s="13">
        <f t="shared" si="0"/>
        <v>2000</v>
      </c>
    </row>
    <row r="22" spans="1:7" x14ac:dyDescent="0.25">
      <c r="A22" s="11" t="s">
        <v>29</v>
      </c>
      <c r="C22" s="14">
        <v>0</v>
      </c>
      <c r="D22" s="14">
        <v>0</v>
      </c>
      <c r="E22" s="7">
        <f t="shared" si="1"/>
        <v>0</v>
      </c>
      <c r="F22" s="14"/>
      <c r="G22" s="13">
        <f t="shared" si="0"/>
        <v>0</v>
      </c>
    </row>
    <row r="23" spans="1:7" x14ac:dyDescent="0.25">
      <c r="A23" s="11" t="s">
        <v>30</v>
      </c>
      <c r="C23" s="15">
        <v>0</v>
      </c>
      <c r="D23" s="15">
        <v>0</v>
      </c>
      <c r="E23" s="15">
        <v>0</v>
      </c>
      <c r="F23" s="15"/>
      <c r="G23" s="16">
        <f t="shared" si="0"/>
        <v>0</v>
      </c>
    </row>
    <row r="24" spans="1:7" x14ac:dyDescent="0.25">
      <c r="A24" s="4" t="s">
        <v>31</v>
      </c>
      <c r="C24" s="7">
        <f>SUM(C14:C23)</f>
        <v>422086.1</v>
      </c>
      <c r="D24" s="7">
        <f t="shared" ref="D24:F24" si="2">SUM(D14:D23)</f>
        <v>399629</v>
      </c>
      <c r="E24" s="7">
        <f t="shared" si="2"/>
        <v>416694</v>
      </c>
      <c r="F24" s="7">
        <f t="shared" si="2"/>
        <v>1316</v>
      </c>
      <c r="G24" s="7">
        <f>SUM(G14:G23)</f>
        <v>418010</v>
      </c>
    </row>
    <row r="25" spans="1:7" x14ac:dyDescent="0.25">
      <c r="E25" s="7"/>
      <c r="F25" s="7"/>
      <c r="G25" s="13"/>
    </row>
    <row r="26" spans="1:7" x14ac:dyDescent="0.25">
      <c r="A26" s="4" t="s">
        <v>32</v>
      </c>
      <c r="D26" s="4"/>
      <c r="G26" s="13"/>
    </row>
    <row r="27" spans="1:7" x14ac:dyDescent="0.25">
      <c r="A27" s="11" t="s">
        <v>33</v>
      </c>
      <c r="C27" s="15">
        <v>71527.179999999993</v>
      </c>
      <c r="D27" s="15">
        <v>60000</v>
      </c>
      <c r="E27" s="15">
        <f>D27</f>
        <v>60000</v>
      </c>
      <c r="F27" s="15">
        <v>5000</v>
      </c>
      <c r="G27" s="16">
        <f>E27+F27</f>
        <v>65000</v>
      </c>
    </row>
    <row r="28" spans="1:7" x14ac:dyDescent="0.25">
      <c r="A28" s="4" t="s">
        <v>34</v>
      </c>
      <c r="C28" s="7">
        <f>SUM(C27)</f>
        <v>71527.179999999993</v>
      </c>
      <c r="D28" s="7">
        <f t="shared" ref="D28:F28" si="3">SUM(D27)</f>
        <v>60000</v>
      </c>
      <c r="E28" s="7">
        <f t="shared" si="3"/>
        <v>60000</v>
      </c>
      <c r="F28" s="7">
        <f t="shared" si="3"/>
        <v>5000</v>
      </c>
      <c r="G28" s="7">
        <f>SUM(G27)</f>
        <v>65000</v>
      </c>
    </row>
    <row r="29" spans="1:7" x14ac:dyDescent="0.25">
      <c r="E29" s="7"/>
      <c r="F29" s="7"/>
      <c r="G29" s="13"/>
    </row>
    <row r="30" spans="1:7" x14ac:dyDescent="0.25">
      <c r="A30" s="4" t="s">
        <v>35</v>
      </c>
      <c r="D30" s="4"/>
      <c r="G30" s="13"/>
    </row>
    <row r="31" spans="1:7" x14ac:dyDescent="0.25">
      <c r="A31" s="11" t="s">
        <v>36</v>
      </c>
      <c r="C31" s="7">
        <v>133.21</v>
      </c>
      <c r="D31" s="7">
        <v>130</v>
      </c>
      <c r="E31" s="7">
        <v>135</v>
      </c>
      <c r="F31" s="7">
        <v>0</v>
      </c>
      <c r="G31" s="13">
        <f>E31+F31</f>
        <v>135</v>
      </c>
    </row>
    <row r="32" spans="1:7" x14ac:dyDescent="0.25">
      <c r="A32" s="11" t="s">
        <v>37</v>
      </c>
      <c r="C32" s="7">
        <v>2784.08</v>
      </c>
      <c r="D32" s="7">
        <v>2300</v>
      </c>
      <c r="E32" s="7">
        <f>2750</f>
        <v>2750</v>
      </c>
      <c r="F32" s="7">
        <v>-300</v>
      </c>
      <c r="G32" s="13">
        <f>E32+F32</f>
        <v>2450</v>
      </c>
    </row>
    <row r="33" spans="1:7" x14ac:dyDescent="0.25">
      <c r="A33" s="11" t="s">
        <v>108</v>
      </c>
      <c r="C33" s="7">
        <v>-0.02</v>
      </c>
      <c r="D33" s="7">
        <v>0</v>
      </c>
      <c r="E33" s="7">
        <f>D33</f>
        <v>0</v>
      </c>
      <c r="F33" s="7">
        <v>0</v>
      </c>
      <c r="G33" s="13">
        <f>E33+F33</f>
        <v>0</v>
      </c>
    </row>
    <row r="34" spans="1:7" x14ac:dyDescent="0.25">
      <c r="A34" s="11" t="s">
        <v>38</v>
      </c>
      <c r="C34" s="15">
        <v>0.81</v>
      </c>
      <c r="D34" s="15">
        <v>1</v>
      </c>
      <c r="E34" s="15">
        <v>5</v>
      </c>
      <c r="F34" s="15">
        <v>-1</v>
      </c>
      <c r="G34" s="16">
        <f>E34+F34</f>
        <v>4</v>
      </c>
    </row>
    <row r="35" spans="1:7" x14ac:dyDescent="0.25">
      <c r="A35" s="4" t="s">
        <v>39</v>
      </c>
      <c r="C35" s="7">
        <f>SUM(C31:C34)</f>
        <v>2918.08</v>
      </c>
      <c r="D35" s="7">
        <f t="shared" ref="D35:F35" si="4">SUM(D31:D34)</f>
        <v>2431</v>
      </c>
      <c r="E35" s="7">
        <f t="shared" si="4"/>
        <v>2890</v>
      </c>
      <c r="F35" s="7">
        <f t="shared" si="4"/>
        <v>-301</v>
      </c>
      <c r="G35" s="7">
        <f>SUM(G31:G34)</f>
        <v>2589</v>
      </c>
    </row>
    <row r="36" spans="1:7" x14ac:dyDescent="0.25">
      <c r="E36" s="7"/>
      <c r="F36" s="7"/>
      <c r="G36" s="13"/>
    </row>
    <row r="37" spans="1:7" x14ac:dyDescent="0.25">
      <c r="A37" s="4" t="s">
        <v>40</v>
      </c>
      <c r="D37" s="4"/>
      <c r="G37" s="13"/>
    </row>
    <row r="38" spans="1:7" x14ac:dyDescent="0.25">
      <c r="A38" s="11" t="s">
        <v>41</v>
      </c>
      <c r="C38" s="7">
        <v>185861.83</v>
      </c>
      <c r="D38" s="7">
        <v>172500</v>
      </c>
      <c r="E38" s="7">
        <f>D38</f>
        <v>172500</v>
      </c>
      <c r="F38" s="7">
        <v>3500</v>
      </c>
      <c r="G38" s="13">
        <f>E38+F38</f>
        <v>176000</v>
      </c>
    </row>
    <row r="39" spans="1:7" x14ac:dyDescent="0.25">
      <c r="A39" s="11" t="s">
        <v>103</v>
      </c>
      <c r="C39" s="7">
        <v>1100</v>
      </c>
      <c r="D39" s="7">
        <v>1100</v>
      </c>
      <c r="E39" s="7">
        <f>D39</f>
        <v>1100</v>
      </c>
      <c r="F39" s="7">
        <v>0</v>
      </c>
      <c r="G39" s="13">
        <f>E39+F39</f>
        <v>1100</v>
      </c>
    </row>
    <row r="40" spans="1:7" x14ac:dyDescent="0.25">
      <c r="A40" s="11" t="s">
        <v>42</v>
      </c>
      <c r="C40" s="15">
        <v>2100</v>
      </c>
      <c r="D40" s="15">
        <v>1000</v>
      </c>
      <c r="E40" s="15">
        <f>D40</f>
        <v>1000</v>
      </c>
      <c r="F40" s="15">
        <v>0</v>
      </c>
      <c r="G40" s="16">
        <f>E40+F40</f>
        <v>1000</v>
      </c>
    </row>
    <row r="41" spans="1:7" x14ac:dyDescent="0.25">
      <c r="A41" s="4" t="s">
        <v>43</v>
      </c>
      <c r="C41" s="7">
        <f>SUM(C38:C40)</f>
        <v>189061.83</v>
      </c>
      <c r="D41" s="7">
        <f t="shared" ref="D41:F41" si="5">SUM(D38:D40)</f>
        <v>174600</v>
      </c>
      <c r="E41" s="7">
        <f t="shared" si="5"/>
        <v>174600</v>
      </c>
      <c r="F41" s="7">
        <f t="shared" si="5"/>
        <v>3500</v>
      </c>
      <c r="G41" s="7">
        <f>SUM(G38:G40)</f>
        <v>178100</v>
      </c>
    </row>
    <row r="42" spans="1:7" x14ac:dyDescent="0.25">
      <c r="E42" s="7"/>
      <c r="F42" s="7"/>
      <c r="G42" s="13"/>
    </row>
    <row r="43" spans="1:7" x14ac:dyDescent="0.25">
      <c r="A43" s="4" t="s">
        <v>44</v>
      </c>
      <c r="D43" s="4"/>
      <c r="G43" s="13"/>
    </row>
    <row r="44" spans="1:7" x14ac:dyDescent="0.25">
      <c r="A44" s="11" t="s">
        <v>45</v>
      </c>
      <c r="C44" s="7">
        <v>0</v>
      </c>
      <c r="D44" s="7">
        <v>0</v>
      </c>
      <c r="E44" s="7">
        <f>D44</f>
        <v>0</v>
      </c>
      <c r="F44" s="7">
        <v>5000</v>
      </c>
      <c r="G44" s="13">
        <f>E44+F44</f>
        <v>5000</v>
      </c>
    </row>
    <row r="45" spans="1:7" x14ac:dyDescent="0.25">
      <c r="A45" s="11" t="s">
        <v>46</v>
      </c>
      <c r="C45" s="7">
        <v>10413.1</v>
      </c>
      <c r="D45" s="7">
        <v>6500</v>
      </c>
      <c r="E45" s="7">
        <f>D45</f>
        <v>6500</v>
      </c>
      <c r="F45" s="7">
        <v>18235</v>
      </c>
      <c r="G45" s="13">
        <f>E45+F45</f>
        <v>24735</v>
      </c>
    </row>
    <row r="46" spans="1:7" x14ac:dyDescent="0.25">
      <c r="A46" s="11" t="s">
        <v>47</v>
      </c>
      <c r="C46" s="15">
        <v>0</v>
      </c>
      <c r="D46" s="15">
        <v>100</v>
      </c>
      <c r="E46" s="15">
        <f>D46</f>
        <v>100</v>
      </c>
      <c r="F46" s="15">
        <v>0</v>
      </c>
      <c r="G46" s="16">
        <f>E46+F46</f>
        <v>100</v>
      </c>
    </row>
    <row r="47" spans="1:7" x14ac:dyDescent="0.25">
      <c r="A47" s="4" t="s">
        <v>48</v>
      </c>
      <c r="C47" s="7">
        <f>SUM(C44:C46)</f>
        <v>10413.1</v>
      </c>
      <c r="D47" s="7">
        <f t="shared" ref="D47:F47" si="6">SUM(D44:D46)</f>
        <v>6600</v>
      </c>
      <c r="E47" s="7">
        <f t="shared" si="6"/>
        <v>6600</v>
      </c>
      <c r="F47" s="7">
        <f t="shared" si="6"/>
        <v>23235</v>
      </c>
      <c r="G47" s="7">
        <f>SUM(G44:G46)</f>
        <v>29835</v>
      </c>
    </row>
    <row r="48" spans="1:7" x14ac:dyDescent="0.25">
      <c r="E48" s="7"/>
      <c r="F48" s="7"/>
      <c r="G48" s="13"/>
    </row>
    <row r="49" spans="1:7" x14ac:dyDescent="0.25">
      <c r="A49" s="4" t="s">
        <v>49</v>
      </c>
      <c r="D49" s="4"/>
      <c r="G49" s="13"/>
    </row>
    <row r="50" spans="1:7" x14ac:dyDescent="0.25">
      <c r="A50" s="11" t="s">
        <v>50</v>
      </c>
      <c r="C50" s="15">
        <v>0</v>
      </c>
      <c r="D50" s="15">
        <v>0</v>
      </c>
      <c r="E50" s="15">
        <v>5000</v>
      </c>
      <c r="F50" s="15">
        <v>0</v>
      </c>
      <c r="G50" s="16">
        <f>E50+F50</f>
        <v>5000</v>
      </c>
    </row>
    <row r="51" spans="1:7" x14ac:dyDescent="0.25">
      <c r="A51" s="4" t="s">
        <v>51</v>
      </c>
      <c r="C51" s="7">
        <f>SUM(C50)</f>
        <v>0</v>
      </c>
      <c r="D51" s="7">
        <f t="shared" ref="D51:F51" si="7">SUM(D50)</f>
        <v>0</v>
      </c>
      <c r="E51" s="7">
        <f t="shared" si="7"/>
        <v>5000</v>
      </c>
      <c r="F51" s="7">
        <f t="shared" si="7"/>
        <v>0</v>
      </c>
      <c r="G51" s="7">
        <f>SUM(G50)</f>
        <v>5000</v>
      </c>
    </row>
    <row r="52" spans="1:7" x14ac:dyDescent="0.25">
      <c r="E52" s="7"/>
      <c r="F52" s="7"/>
      <c r="G52" s="13"/>
    </row>
    <row r="53" spans="1:7" x14ac:dyDescent="0.25">
      <c r="A53" s="4" t="s">
        <v>52</v>
      </c>
      <c r="C53" s="7">
        <f>C24+C28+C35+C41+C47+C51</f>
        <v>696006.28999999992</v>
      </c>
      <c r="D53" s="7">
        <f t="shared" ref="D53:F53" si="8">D24+D28+D35+D41+D47+D51</f>
        <v>643260</v>
      </c>
      <c r="E53" s="7">
        <f t="shared" si="8"/>
        <v>665784</v>
      </c>
      <c r="F53" s="7">
        <f t="shared" si="8"/>
        <v>32750</v>
      </c>
      <c r="G53" s="7">
        <f>G24+G28+G35+G41+G47+G51</f>
        <v>698534</v>
      </c>
    </row>
    <row r="54" spans="1:7" x14ac:dyDescent="0.25">
      <c r="A54" s="55" t="s">
        <v>0</v>
      </c>
      <c r="B54" s="55"/>
      <c r="C54" s="55"/>
      <c r="D54" s="55"/>
      <c r="E54" s="55"/>
      <c r="F54" s="55"/>
      <c r="G54" s="55"/>
    </row>
    <row r="55" spans="1:7" x14ac:dyDescent="0.25">
      <c r="A55" s="55" t="s">
        <v>2</v>
      </c>
      <c r="B55" s="55"/>
      <c r="C55" s="55"/>
      <c r="D55" s="55"/>
      <c r="E55" s="55"/>
      <c r="F55" s="55"/>
      <c r="G55" s="55"/>
    </row>
    <row r="56" spans="1:7" x14ac:dyDescent="0.25">
      <c r="A56" s="55" t="s">
        <v>109</v>
      </c>
      <c r="B56" s="55"/>
      <c r="C56" s="55"/>
      <c r="D56" s="55"/>
      <c r="E56" s="55"/>
      <c r="F56" s="55"/>
      <c r="G56" s="55"/>
    </row>
    <row r="57" spans="1:7" x14ac:dyDescent="0.25">
      <c r="A57" s="55" t="str">
        <f>A4</f>
        <v>FOR FISCAL YEAR 2026-27</v>
      </c>
      <c r="B57" s="55"/>
      <c r="C57" s="55"/>
      <c r="D57" s="55"/>
      <c r="E57" s="55"/>
      <c r="F57" s="55"/>
      <c r="G57" s="55"/>
    </row>
    <row r="58" spans="1:7" x14ac:dyDescent="0.25">
      <c r="A58" s="5"/>
      <c r="B58" s="5"/>
      <c r="C58" s="6"/>
      <c r="D58" s="6"/>
      <c r="E58" s="6"/>
      <c r="F58" s="6"/>
      <c r="G58" s="6"/>
    </row>
    <row r="59" spans="1:7" x14ac:dyDescent="0.25">
      <c r="A59" s="4" t="s">
        <v>3</v>
      </c>
      <c r="B59" s="22" t="s">
        <v>4</v>
      </c>
    </row>
    <row r="60" spans="1:7" x14ac:dyDescent="0.25">
      <c r="A60" s="4" t="s">
        <v>5</v>
      </c>
      <c r="B60" s="8" t="s">
        <v>6</v>
      </c>
    </row>
    <row r="61" spans="1:7" x14ac:dyDescent="0.25">
      <c r="A61" s="4" t="s">
        <v>7</v>
      </c>
      <c r="B61" s="8" t="s">
        <v>8</v>
      </c>
    </row>
    <row r="62" spans="1:7" x14ac:dyDescent="0.25">
      <c r="A62" s="5"/>
      <c r="B62" s="5"/>
      <c r="C62" s="1"/>
      <c r="D62" s="1" t="s">
        <v>10</v>
      </c>
      <c r="E62" s="1" t="s">
        <v>107</v>
      </c>
      <c r="F62" s="2"/>
      <c r="G62" s="1" t="s">
        <v>107</v>
      </c>
    </row>
    <row r="63" spans="1:7" x14ac:dyDescent="0.25">
      <c r="A63" s="5"/>
      <c r="B63" s="5"/>
      <c r="C63" s="1" t="s">
        <v>9</v>
      </c>
      <c r="D63" s="1" t="s">
        <v>11</v>
      </c>
      <c r="E63" s="1" t="s">
        <v>12</v>
      </c>
      <c r="F63" s="1" t="s">
        <v>13</v>
      </c>
      <c r="G63" s="1" t="s">
        <v>13</v>
      </c>
    </row>
    <row r="64" spans="1:7" ht="16.5" thickBot="1" x14ac:dyDescent="0.3">
      <c r="A64" s="9" t="s">
        <v>14</v>
      </c>
      <c r="B64" s="9"/>
      <c r="C64" s="3" t="s">
        <v>15</v>
      </c>
      <c r="D64" s="3" t="s">
        <v>16</v>
      </c>
      <c r="E64" s="3" t="s">
        <v>17</v>
      </c>
      <c r="F64" s="3" t="s">
        <v>18</v>
      </c>
      <c r="G64" s="3" t="s">
        <v>19</v>
      </c>
    </row>
    <row r="65" spans="1:7" ht="16.5" thickTop="1" x14ac:dyDescent="0.25">
      <c r="A65" s="4" t="s">
        <v>53</v>
      </c>
    </row>
    <row r="66" spans="1:7" x14ac:dyDescent="0.25">
      <c r="A66" s="4" t="s">
        <v>54</v>
      </c>
    </row>
    <row r="67" spans="1:7" x14ac:dyDescent="0.25">
      <c r="A67" s="11" t="s">
        <v>55</v>
      </c>
      <c r="C67" s="7">
        <v>215508.82</v>
      </c>
      <c r="D67" s="7">
        <v>237228</v>
      </c>
      <c r="E67" s="7">
        <f>D67</f>
        <v>237228</v>
      </c>
      <c r="F67" s="7">
        <v>86132</v>
      </c>
      <c r="G67" s="13">
        <f t="shared" ref="G67:G78" si="9">E67+F67</f>
        <v>323360</v>
      </c>
    </row>
    <row r="68" spans="1:7" x14ac:dyDescent="0.25">
      <c r="A68" s="11" t="s">
        <v>111</v>
      </c>
      <c r="C68" s="7">
        <v>0</v>
      </c>
      <c r="D68" s="7">
        <v>0</v>
      </c>
      <c r="E68" s="7">
        <v>55000</v>
      </c>
      <c r="F68" s="7">
        <v>-55000</v>
      </c>
      <c r="G68" s="13">
        <f t="shared" si="9"/>
        <v>0</v>
      </c>
    </row>
    <row r="69" spans="1:7" x14ac:dyDescent="0.25">
      <c r="A69" s="11" t="s">
        <v>56</v>
      </c>
      <c r="C69" s="7">
        <v>0</v>
      </c>
      <c r="D69" s="7">
        <v>1000</v>
      </c>
      <c r="E69" s="7">
        <f t="shared" ref="E69:E77" si="10">D69</f>
        <v>1000</v>
      </c>
      <c r="F69" s="7">
        <v>0</v>
      </c>
      <c r="G69" s="13">
        <f t="shared" si="9"/>
        <v>1000</v>
      </c>
    </row>
    <row r="70" spans="1:7" x14ac:dyDescent="0.25">
      <c r="A70" s="11" t="s">
        <v>57</v>
      </c>
      <c r="C70" s="7">
        <v>6300</v>
      </c>
      <c r="D70" s="7">
        <v>6600</v>
      </c>
      <c r="E70" s="7">
        <f t="shared" si="10"/>
        <v>6600</v>
      </c>
      <c r="F70" s="7">
        <v>300</v>
      </c>
      <c r="G70" s="13">
        <f t="shared" si="9"/>
        <v>6900</v>
      </c>
    </row>
    <row r="71" spans="1:7" x14ac:dyDescent="0.25">
      <c r="A71" s="11" t="s">
        <v>58</v>
      </c>
      <c r="C71" s="7">
        <v>13361.55</v>
      </c>
      <c r="D71" s="7">
        <v>17000</v>
      </c>
      <c r="E71" s="7">
        <f t="shared" si="10"/>
        <v>17000</v>
      </c>
      <c r="F71" s="7">
        <v>0</v>
      </c>
      <c r="G71" s="13">
        <f t="shared" si="9"/>
        <v>17000</v>
      </c>
    </row>
    <row r="72" spans="1:7" x14ac:dyDescent="0.25">
      <c r="A72" s="11" t="s">
        <v>59</v>
      </c>
      <c r="C72" s="7">
        <v>3124.88</v>
      </c>
      <c r="D72" s="7">
        <v>4400</v>
      </c>
      <c r="E72" s="7">
        <f t="shared" si="10"/>
        <v>4400</v>
      </c>
      <c r="F72" s="7">
        <v>0</v>
      </c>
      <c r="G72" s="13">
        <f t="shared" si="9"/>
        <v>4400</v>
      </c>
    </row>
    <row r="73" spans="1:7" x14ac:dyDescent="0.25">
      <c r="A73" s="11" t="s">
        <v>60</v>
      </c>
      <c r="C73" s="7">
        <v>71378.600000000006</v>
      </c>
      <c r="D73" s="7">
        <v>78500</v>
      </c>
      <c r="E73" s="7">
        <f t="shared" si="10"/>
        <v>78500</v>
      </c>
      <c r="F73" s="7">
        <v>5000</v>
      </c>
      <c r="G73" s="13">
        <f t="shared" si="9"/>
        <v>83500</v>
      </c>
    </row>
    <row r="74" spans="1:7" x14ac:dyDescent="0.25">
      <c r="A74" s="11" t="s">
        <v>61</v>
      </c>
      <c r="C74" s="7">
        <v>62036.29</v>
      </c>
      <c r="D74" s="7">
        <v>74600</v>
      </c>
      <c r="E74" s="7">
        <f t="shared" si="10"/>
        <v>74600</v>
      </c>
      <c r="F74" s="7">
        <v>50092</v>
      </c>
      <c r="G74" s="13">
        <f t="shared" si="9"/>
        <v>124692</v>
      </c>
    </row>
    <row r="75" spans="1:7" x14ac:dyDescent="0.25">
      <c r="A75" s="11" t="s">
        <v>112</v>
      </c>
      <c r="C75" s="7">
        <v>0</v>
      </c>
      <c r="D75" s="7">
        <v>1800</v>
      </c>
      <c r="E75" s="7">
        <v>1800</v>
      </c>
      <c r="F75" s="7">
        <v>700</v>
      </c>
      <c r="G75" s="13">
        <f t="shared" si="9"/>
        <v>2500</v>
      </c>
    </row>
    <row r="76" spans="1:7" x14ac:dyDescent="0.25">
      <c r="A76" s="11" t="s">
        <v>113</v>
      </c>
      <c r="C76" s="7">
        <v>0</v>
      </c>
      <c r="D76" s="7">
        <v>700</v>
      </c>
      <c r="E76" s="7">
        <v>700</v>
      </c>
      <c r="F76" s="7">
        <v>400</v>
      </c>
      <c r="G76" s="13">
        <f t="shared" si="9"/>
        <v>1100</v>
      </c>
    </row>
    <row r="77" spans="1:7" x14ac:dyDescent="0.25">
      <c r="A77" s="11" t="s">
        <v>62</v>
      </c>
      <c r="C77" s="7">
        <v>551.67999999999995</v>
      </c>
      <c r="D77" s="7">
        <v>1200</v>
      </c>
      <c r="E77" s="7">
        <f t="shared" si="10"/>
        <v>1200</v>
      </c>
      <c r="F77" s="7">
        <v>0</v>
      </c>
      <c r="G77" s="13">
        <f t="shared" si="9"/>
        <v>1200</v>
      </c>
    </row>
    <row r="78" spans="1:7" x14ac:dyDescent="0.25">
      <c r="A78" s="11" t="s">
        <v>63</v>
      </c>
      <c r="C78" s="15">
        <v>13729</v>
      </c>
      <c r="D78" s="15">
        <v>13500</v>
      </c>
      <c r="E78" s="15">
        <f>D78</f>
        <v>13500</v>
      </c>
      <c r="F78" s="15">
        <v>5800</v>
      </c>
      <c r="G78" s="16">
        <f t="shared" si="9"/>
        <v>19300</v>
      </c>
    </row>
    <row r="79" spans="1:7" x14ac:dyDescent="0.25">
      <c r="A79" s="4" t="s">
        <v>64</v>
      </c>
      <c r="C79" s="7">
        <f>SUM(C67:C78)</f>
        <v>385990.81999999995</v>
      </c>
      <c r="D79" s="7">
        <f>SUM(D67:D78)</f>
        <v>436528</v>
      </c>
      <c r="E79" s="7">
        <f>SUM(E67:E78)</f>
        <v>491528</v>
      </c>
      <c r="F79" s="7">
        <f>SUM(F67:F78)</f>
        <v>93424</v>
      </c>
      <c r="G79" s="7">
        <f>SUM(G67:G78)</f>
        <v>584952</v>
      </c>
    </row>
    <row r="80" spans="1:7" x14ac:dyDescent="0.25">
      <c r="E80" s="7"/>
      <c r="F80" s="7"/>
      <c r="G80" s="13"/>
    </row>
    <row r="81" spans="1:12" x14ac:dyDescent="0.25">
      <c r="A81" s="4" t="s">
        <v>65</v>
      </c>
      <c r="D81" s="4"/>
      <c r="G81" s="13"/>
    </row>
    <row r="82" spans="1:12" x14ac:dyDescent="0.25">
      <c r="A82" s="11" t="s">
        <v>66</v>
      </c>
      <c r="C82" s="7">
        <v>5020.74</v>
      </c>
      <c r="D82" s="7">
        <v>5000</v>
      </c>
      <c r="E82" s="7">
        <f>D82</f>
        <v>5000</v>
      </c>
      <c r="F82" s="7">
        <v>500</v>
      </c>
      <c r="G82" s="13">
        <f t="shared" ref="G82:G121" si="11">E82+F82</f>
        <v>5500</v>
      </c>
    </row>
    <row r="83" spans="1:12" x14ac:dyDescent="0.25">
      <c r="A83" s="11" t="s">
        <v>67</v>
      </c>
      <c r="C83" s="7">
        <v>2027.53</v>
      </c>
      <c r="D83" s="7">
        <v>3500</v>
      </c>
      <c r="E83" s="7">
        <f t="shared" ref="E83:E120" si="12">D83</f>
        <v>3500</v>
      </c>
      <c r="F83" s="7">
        <v>2000</v>
      </c>
      <c r="G83" s="13">
        <f t="shared" si="11"/>
        <v>5500</v>
      </c>
    </row>
    <row r="84" spans="1:12" x14ac:dyDescent="0.25">
      <c r="A84" s="11" t="s">
        <v>68</v>
      </c>
      <c r="C84" s="7">
        <v>6235.19</v>
      </c>
      <c r="D84" s="7">
        <v>7500</v>
      </c>
      <c r="E84" s="7">
        <f t="shared" si="12"/>
        <v>7500</v>
      </c>
      <c r="F84" s="7">
        <v>1000</v>
      </c>
      <c r="G84" s="13">
        <f t="shared" si="11"/>
        <v>8500</v>
      </c>
    </row>
    <row r="85" spans="1:12" x14ac:dyDescent="0.25">
      <c r="A85" s="11" t="s">
        <v>69</v>
      </c>
      <c r="C85" s="7">
        <v>1060.19</v>
      </c>
      <c r="D85" s="7">
        <v>1200</v>
      </c>
      <c r="E85" s="7">
        <f t="shared" si="12"/>
        <v>1200</v>
      </c>
      <c r="F85" s="7">
        <v>500</v>
      </c>
      <c r="G85" s="13">
        <f t="shared" si="11"/>
        <v>1700</v>
      </c>
    </row>
    <row r="86" spans="1:12" x14ac:dyDescent="0.25">
      <c r="A86" s="11" t="s">
        <v>70</v>
      </c>
      <c r="C86" s="7">
        <v>16996</v>
      </c>
      <c r="D86" s="7">
        <v>18000</v>
      </c>
      <c r="E86" s="7">
        <f t="shared" si="12"/>
        <v>18000</v>
      </c>
      <c r="F86" s="7">
        <v>5000</v>
      </c>
      <c r="G86" s="13">
        <f t="shared" si="11"/>
        <v>23000</v>
      </c>
      <c r="J86" s="4" t="s">
        <v>166</v>
      </c>
    </row>
    <row r="87" spans="1:12" x14ac:dyDescent="0.25">
      <c r="A87" s="11" t="s">
        <v>71</v>
      </c>
      <c r="C87" s="7">
        <v>8407.83</v>
      </c>
      <c r="D87" s="7">
        <v>13000</v>
      </c>
      <c r="E87" s="7">
        <f t="shared" si="12"/>
        <v>13000</v>
      </c>
      <c r="F87" s="7">
        <v>1000</v>
      </c>
      <c r="G87" s="13">
        <f t="shared" si="11"/>
        <v>14000</v>
      </c>
    </row>
    <row r="88" spans="1:12" x14ac:dyDescent="0.25">
      <c r="A88" s="11" t="s">
        <v>114</v>
      </c>
      <c r="D88" s="7">
        <v>1000</v>
      </c>
      <c r="E88" s="7">
        <v>1000</v>
      </c>
      <c r="F88" s="7">
        <v>1000</v>
      </c>
      <c r="G88" s="13">
        <f t="shared" si="11"/>
        <v>2000</v>
      </c>
    </row>
    <row r="89" spans="1:12" x14ac:dyDescent="0.25">
      <c r="A89" s="11" t="s">
        <v>72</v>
      </c>
      <c r="C89" s="7">
        <v>6654.41</v>
      </c>
      <c r="D89" s="7">
        <v>8000</v>
      </c>
      <c r="E89" s="7">
        <f t="shared" si="12"/>
        <v>8000</v>
      </c>
      <c r="F89" s="7">
        <v>1000</v>
      </c>
      <c r="G89" s="13">
        <f t="shared" si="11"/>
        <v>9000</v>
      </c>
    </row>
    <row r="90" spans="1:12" x14ac:dyDescent="0.25">
      <c r="A90" s="11" t="s">
        <v>73</v>
      </c>
      <c r="C90" s="7">
        <v>0</v>
      </c>
      <c r="D90" s="7">
        <v>1000</v>
      </c>
      <c r="E90" s="7">
        <f t="shared" si="12"/>
        <v>1000</v>
      </c>
      <c r="F90" s="7">
        <v>0</v>
      </c>
      <c r="G90" s="13">
        <f t="shared" si="11"/>
        <v>1000</v>
      </c>
    </row>
    <row r="91" spans="1:12" x14ac:dyDescent="0.25">
      <c r="A91" s="11" t="s">
        <v>74</v>
      </c>
      <c r="C91" s="7">
        <v>599</v>
      </c>
      <c r="D91" s="7">
        <v>1000</v>
      </c>
      <c r="E91" s="7">
        <f t="shared" si="12"/>
        <v>1000</v>
      </c>
      <c r="F91" s="7">
        <v>0</v>
      </c>
      <c r="G91" s="13">
        <f t="shared" si="11"/>
        <v>1000</v>
      </c>
    </row>
    <row r="92" spans="1:12" x14ac:dyDescent="0.25">
      <c r="A92" s="11" t="s">
        <v>75</v>
      </c>
      <c r="C92" s="7">
        <v>69.39</v>
      </c>
      <c r="D92" s="7">
        <v>500</v>
      </c>
      <c r="E92" s="7">
        <f t="shared" si="12"/>
        <v>500</v>
      </c>
      <c r="F92" s="7">
        <v>0</v>
      </c>
      <c r="G92" s="13">
        <f t="shared" si="11"/>
        <v>500</v>
      </c>
    </row>
    <row r="93" spans="1:12" x14ac:dyDescent="0.25">
      <c r="A93" s="11" t="s">
        <v>76</v>
      </c>
      <c r="C93" s="7">
        <v>4725.91</v>
      </c>
      <c r="D93" s="7">
        <v>6000</v>
      </c>
      <c r="E93" s="7">
        <f t="shared" si="12"/>
        <v>6000</v>
      </c>
      <c r="F93" s="7">
        <v>500</v>
      </c>
      <c r="G93" s="13">
        <f t="shared" si="11"/>
        <v>6500</v>
      </c>
    </row>
    <row r="94" spans="1:12" x14ac:dyDescent="0.25">
      <c r="A94" s="11" t="s">
        <v>77</v>
      </c>
      <c r="C94" s="7">
        <v>8036.49</v>
      </c>
      <c r="D94" s="7">
        <v>32700</v>
      </c>
      <c r="E94" s="7">
        <f t="shared" si="12"/>
        <v>32700</v>
      </c>
      <c r="F94" s="7">
        <v>9000</v>
      </c>
      <c r="G94" s="13">
        <f t="shared" si="11"/>
        <v>41700</v>
      </c>
      <c r="H94" s="4" t="s">
        <v>166</v>
      </c>
      <c r="I94" s="4" t="s">
        <v>166</v>
      </c>
      <c r="J94" s="4" t="s">
        <v>166</v>
      </c>
      <c r="L94" s="4" t="s">
        <v>166</v>
      </c>
    </row>
    <row r="95" spans="1:12" x14ac:dyDescent="0.25">
      <c r="A95" s="11" t="s">
        <v>116</v>
      </c>
      <c r="C95" s="7">
        <v>0</v>
      </c>
      <c r="D95" s="7">
        <v>5000</v>
      </c>
      <c r="E95" s="7">
        <f t="shared" si="12"/>
        <v>5000</v>
      </c>
      <c r="F95" s="7">
        <v>-2500</v>
      </c>
      <c r="G95" s="13">
        <f t="shared" si="11"/>
        <v>2500</v>
      </c>
    </row>
    <row r="96" spans="1:12" x14ac:dyDescent="0.25">
      <c r="A96" s="11" t="s">
        <v>115</v>
      </c>
      <c r="C96" s="7">
        <v>0</v>
      </c>
      <c r="D96" s="7">
        <v>20000</v>
      </c>
      <c r="E96" s="7">
        <v>20000</v>
      </c>
      <c r="F96" s="7">
        <v>-5000</v>
      </c>
      <c r="G96" s="13">
        <f t="shared" si="11"/>
        <v>15000</v>
      </c>
    </row>
    <row r="97" spans="1:7" x14ac:dyDescent="0.25">
      <c r="A97" s="11" t="s">
        <v>117</v>
      </c>
      <c r="C97" s="7">
        <v>0</v>
      </c>
      <c r="D97" s="7">
        <v>1000</v>
      </c>
      <c r="E97" s="7">
        <v>1000</v>
      </c>
      <c r="F97" s="7">
        <v>1500</v>
      </c>
      <c r="G97" s="13">
        <f t="shared" si="11"/>
        <v>2500</v>
      </c>
    </row>
    <row r="98" spans="1:7" x14ac:dyDescent="0.25">
      <c r="A98" s="11" t="s">
        <v>78</v>
      </c>
      <c r="C98" s="7">
        <v>0</v>
      </c>
      <c r="D98" s="7">
        <v>2000</v>
      </c>
      <c r="E98" s="7">
        <f t="shared" si="12"/>
        <v>2000</v>
      </c>
      <c r="F98" s="7">
        <v>0</v>
      </c>
      <c r="G98" s="13">
        <f t="shared" si="11"/>
        <v>2000</v>
      </c>
    </row>
    <row r="99" spans="1:7" x14ac:dyDescent="0.25">
      <c r="A99" s="11" t="s">
        <v>79</v>
      </c>
      <c r="C99" s="7">
        <v>1917.25</v>
      </c>
      <c r="D99" s="7">
        <v>2000</v>
      </c>
      <c r="E99" s="7">
        <f t="shared" si="12"/>
        <v>2000</v>
      </c>
      <c r="F99" s="7"/>
      <c r="G99" s="13">
        <f t="shared" si="11"/>
        <v>2000</v>
      </c>
    </row>
    <row r="100" spans="1:7" x14ac:dyDescent="0.25">
      <c r="A100" s="11" t="s">
        <v>80</v>
      </c>
      <c r="C100" s="7">
        <v>89054.26</v>
      </c>
      <c r="D100" s="7">
        <v>95020</v>
      </c>
      <c r="E100" s="7">
        <v>40020</v>
      </c>
      <c r="F100" s="7">
        <v>44980</v>
      </c>
      <c r="G100" s="13">
        <f t="shared" si="11"/>
        <v>85000</v>
      </c>
    </row>
    <row r="101" spans="1:7" x14ac:dyDescent="0.25">
      <c r="A101" s="11" t="s">
        <v>81</v>
      </c>
      <c r="C101" s="7">
        <v>2224.33</v>
      </c>
      <c r="D101" s="7">
        <v>6500</v>
      </c>
      <c r="E101" s="7">
        <f t="shared" si="12"/>
        <v>6500</v>
      </c>
      <c r="F101" s="7"/>
      <c r="G101" s="13">
        <f t="shared" si="11"/>
        <v>6500</v>
      </c>
    </row>
    <row r="102" spans="1:7" x14ac:dyDescent="0.25">
      <c r="A102" s="11" t="s">
        <v>118</v>
      </c>
      <c r="C102" s="7">
        <v>0</v>
      </c>
      <c r="D102" s="7">
        <v>1000</v>
      </c>
      <c r="E102" s="7">
        <v>1000</v>
      </c>
      <c r="F102" s="7"/>
      <c r="G102" s="13">
        <f t="shared" si="11"/>
        <v>1000</v>
      </c>
    </row>
    <row r="103" spans="1:7" x14ac:dyDescent="0.25">
      <c r="A103" s="11" t="s">
        <v>119</v>
      </c>
      <c r="C103" s="7">
        <v>0</v>
      </c>
      <c r="D103" s="7">
        <v>1000</v>
      </c>
      <c r="E103" s="7">
        <v>1000</v>
      </c>
      <c r="F103" s="7"/>
      <c r="G103" s="13">
        <f t="shared" si="11"/>
        <v>1000</v>
      </c>
    </row>
    <row r="104" spans="1:7" x14ac:dyDescent="0.25">
      <c r="A104" s="11" t="s">
        <v>82</v>
      </c>
      <c r="C104" s="7">
        <v>427.8</v>
      </c>
      <c r="D104" s="7">
        <v>2500</v>
      </c>
      <c r="E104" s="7">
        <f t="shared" si="12"/>
        <v>2500</v>
      </c>
      <c r="F104" s="7"/>
      <c r="G104" s="13">
        <f t="shared" si="11"/>
        <v>2500</v>
      </c>
    </row>
    <row r="105" spans="1:7" x14ac:dyDescent="0.25">
      <c r="A105" s="11" t="s">
        <v>83</v>
      </c>
      <c r="C105" s="7">
        <v>10597.94</v>
      </c>
      <c r="D105" s="7">
        <v>13000</v>
      </c>
      <c r="E105" s="7">
        <f t="shared" si="12"/>
        <v>13000</v>
      </c>
      <c r="F105" s="7">
        <v>2000</v>
      </c>
      <c r="G105" s="13">
        <f t="shared" si="11"/>
        <v>15000</v>
      </c>
    </row>
    <row r="106" spans="1:7" x14ac:dyDescent="0.25">
      <c r="A106" s="11" t="s">
        <v>84</v>
      </c>
      <c r="C106" s="7">
        <v>2051</v>
      </c>
      <c r="D106" s="7">
        <v>2000</v>
      </c>
      <c r="E106" s="7">
        <f t="shared" si="12"/>
        <v>2000</v>
      </c>
      <c r="F106" s="7"/>
      <c r="G106" s="13">
        <f t="shared" si="11"/>
        <v>2000</v>
      </c>
    </row>
    <row r="107" spans="1:7" x14ac:dyDescent="0.25">
      <c r="A107" s="55" t="s">
        <v>0</v>
      </c>
      <c r="B107" s="55"/>
      <c r="C107" s="55"/>
      <c r="D107" s="55"/>
      <c r="E107" s="55"/>
      <c r="F107" s="55"/>
      <c r="G107" s="55"/>
    </row>
    <row r="108" spans="1:7" x14ac:dyDescent="0.25">
      <c r="A108" s="55" t="s">
        <v>2</v>
      </c>
      <c r="B108" s="55"/>
      <c r="C108" s="55"/>
      <c r="D108" s="55"/>
      <c r="E108" s="55"/>
      <c r="F108" s="55"/>
      <c r="G108" s="55"/>
    </row>
    <row r="109" spans="1:7" x14ac:dyDescent="0.25">
      <c r="A109" s="55" t="s">
        <v>109</v>
      </c>
      <c r="B109" s="55"/>
      <c r="C109" s="55"/>
      <c r="D109" s="55"/>
      <c r="E109" s="55"/>
      <c r="F109" s="55"/>
      <c r="G109" s="55"/>
    </row>
    <row r="110" spans="1:7" x14ac:dyDescent="0.25">
      <c r="A110" s="55" t="str">
        <f>A4</f>
        <v>FOR FISCAL YEAR 2026-27</v>
      </c>
      <c r="B110" s="55"/>
      <c r="C110" s="55"/>
      <c r="D110" s="55"/>
      <c r="E110" s="55"/>
      <c r="F110" s="55"/>
      <c r="G110" s="55"/>
    </row>
    <row r="111" spans="1:7" x14ac:dyDescent="0.25">
      <c r="A111" s="5"/>
      <c r="B111" s="5"/>
      <c r="C111" s="6"/>
      <c r="D111" s="6"/>
      <c r="E111" s="6"/>
      <c r="F111" s="6"/>
      <c r="G111" s="6"/>
    </row>
    <row r="112" spans="1:7" x14ac:dyDescent="0.25">
      <c r="A112" s="4" t="s">
        <v>3</v>
      </c>
      <c r="B112" s="22" t="s">
        <v>4</v>
      </c>
    </row>
    <row r="113" spans="1:8" x14ac:dyDescent="0.25">
      <c r="A113" s="4" t="s">
        <v>5</v>
      </c>
      <c r="B113" s="8" t="s">
        <v>6</v>
      </c>
    </row>
    <row r="114" spans="1:8" x14ac:dyDescent="0.25">
      <c r="A114" s="4" t="s">
        <v>7</v>
      </c>
      <c r="B114" s="8" t="s">
        <v>8</v>
      </c>
    </row>
    <row r="115" spans="1:8" x14ac:dyDescent="0.25">
      <c r="A115" s="5"/>
      <c r="B115" s="5"/>
      <c r="C115" s="1"/>
      <c r="D115" s="1" t="s">
        <v>10</v>
      </c>
      <c r="E115" s="1" t="s">
        <v>107</v>
      </c>
      <c r="F115" s="2"/>
      <c r="G115" s="1" t="s">
        <v>107</v>
      </c>
    </row>
    <row r="116" spans="1:8" x14ac:dyDescent="0.25">
      <c r="A116" s="5"/>
      <c r="B116" s="5"/>
      <c r="C116" s="1" t="s">
        <v>9</v>
      </c>
      <c r="D116" s="1" t="s">
        <v>11</v>
      </c>
      <c r="E116" s="1" t="s">
        <v>12</v>
      </c>
      <c r="F116" s="1" t="s">
        <v>13</v>
      </c>
      <c r="G116" s="1" t="s">
        <v>13</v>
      </c>
    </row>
    <row r="117" spans="1:8" ht="16.5" thickBot="1" x14ac:dyDescent="0.3">
      <c r="A117" s="9" t="s">
        <v>14</v>
      </c>
      <c r="B117" s="9"/>
      <c r="C117" s="3" t="s">
        <v>15</v>
      </c>
      <c r="D117" s="3" t="s">
        <v>16</v>
      </c>
      <c r="E117" s="3" t="s">
        <v>17</v>
      </c>
      <c r="F117" s="3" t="s">
        <v>18</v>
      </c>
      <c r="G117" s="3" t="s">
        <v>19</v>
      </c>
    </row>
    <row r="118" spans="1:8" ht="16.5" thickTop="1" x14ac:dyDescent="0.25">
      <c r="A118" s="5" t="s">
        <v>53</v>
      </c>
      <c r="B118" s="5"/>
      <c r="C118" s="1"/>
      <c r="D118" s="1"/>
      <c r="E118" s="1"/>
      <c r="F118" s="1"/>
      <c r="G118" s="1"/>
    </row>
    <row r="119" spans="1:8" x14ac:dyDescent="0.25">
      <c r="A119" s="4" t="s">
        <v>65</v>
      </c>
      <c r="D119" s="4"/>
      <c r="G119" s="13"/>
    </row>
    <row r="120" spans="1:8" x14ac:dyDescent="0.25">
      <c r="A120" s="11" t="s">
        <v>85</v>
      </c>
      <c r="C120" s="7">
        <v>254.08</v>
      </c>
      <c r="D120" s="7">
        <v>1000</v>
      </c>
      <c r="E120" s="7">
        <f t="shared" si="12"/>
        <v>1000</v>
      </c>
      <c r="F120" s="7"/>
      <c r="G120" s="13">
        <f t="shared" si="11"/>
        <v>1000</v>
      </c>
    </row>
    <row r="121" spans="1:8" x14ac:dyDescent="0.25">
      <c r="A121" s="11" t="s">
        <v>86</v>
      </c>
      <c r="C121" s="15">
        <v>17297.43</v>
      </c>
      <c r="D121" s="15">
        <v>19000</v>
      </c>
      <c r="E121" s="15">
        <f>D121</f>
        <v>19000</v>
      </c>
      <c r="F121" s="15">
        <v>2000</v>
      </c>
      <c r="G121" s="16">
        <f t="shared" si="11"/>
        <v>21000</v>
      </c>
    </row>
    <row r="122" spans="1:8" x14ac:dyDescent="0.25">
      <c r="A122" s="4" t="s">
        <v>87</v>
      </c>
      <c r="C122" s="7">
        <f>SUM(C82:C121)</f>
        <v>183656.76999999996</v>
      </c>
      <c r="D122" s="7">
        <f t="shared" ref="D122:F122" si="13">SUM(D82:D121)</f>
        <v>269420</v>
      </c>
      <c r="E122" s="7">
        <f t="shared" si="13"/>
        <v>214420</v>
      </c>
      <c r="F122" s="7">
        <f t="shared" si="13"/>
        <v>64480</v>
      </c>
      <c r="G122" s="7">
        <f>SUM(G82:G121)</f>
        <v>278900</v>
      </c>
    </row>
    <row r="123" spans="1:8" x14ac:dyDescent="0.25">
      <c r="E123" s="7"/>
      <c r="F123" s="7"/>
      <c r="G123" s="7"/>
      <c r="H123" s="10"/>
    </row>
    <row r="124" spans="1:8" x14ac:dyDescent="0.25">
      <c r="A124" s="4" t="s">
        <v>88</v>
      </c>
    </row>
    <row r="125" spans="1:8" x14ac:dyDescent="0.25">
      <c r="A125" s="11" t="s">
        <v>89</v>
      </c>
      <c r="C125" s="7">
        <v>0</v>
      </c>
      <c r="D125" s="7">
        <v>100</v>
      </c>
      <c r="E125" s="7">
        <f>D125</f>
        <v>100</v>
      </c>
      <c r="F125" s="7"/>
      <c r="G125" s="13">
        <f>E125+F125</f>
        <v>100</v>
      </c>
    </row>
    <row r="126" spans="1:8" x14ac:dyDescent="0.25">
      <c r="A126" s="11" t="s">
        <v>90</v>
      </c>
      <c r="C126" s="7">
        <v>14093.84</v>
      </c>
      <c r="D126" s="7">
        <v>14400</v>
      </c>
      <c r="E126" s="7">
        <v>16750</v>
      </c>
      <c r="F126" s="7"/>
      <c r="G126" s="13">
        <f>E126+F126</f>
        <v>16750</v>
      </c>
    </row>
    <row r="127" spans="1:8" x14ac:dyDescent="0.25">
      <c r="A127" s="11" t="s">
        <v>91</v>
      </c>
      <c r="C127" s="15">
        <v>2018</v>
      </c>
      <c r="D127" s="15">
        <v>3645</v>
      </c>
      <c r="E127" s="15">
        <v>5080</v>
      </c>
      <c r="F127" s="15"/>
      <c r="G127" s="16">
        <f>E127+F127</f>
        <v>5080</v>
      </c>
      <c r="H127" s="19"/>
    </row>
    <row r="128" spans="1:8" x14ac:dyDescent="0.25">
      <c r="A128" s="4" t="s">
        <v>92</v>
      </c>
      <c r="C128" s="7">
        <f>SUM(C125:C127)</f>
        <v>16111.84</v>
      </c>
      <c r="D128" s="7">
        <f t="shared" ref="D128:F128" si="14">SUM(D125:D127)</f>
        <v>18145</v>
      </c>
      <c r="E128" s="7">
        <f t="shared" si="14"/>
        <v>21930</v>
      </c>
      <c r="F128" s="7">
        <f t="shared" si="14"/>
        <v>0</v>
      </c>
      <c r="G128" s="7">
        <f>SUM(G125:G127)</f>
        <v>21930</v>
      </c>
    </row>
    <row r="129" spans="1:8" x14ac:dyDescent="0.25">
      <c r="E129" s="7"/>
      <c r="F129" s="7"/>
      <c r="G129" s="13"/>
    </row>
    <row r="130" spans="1:8" x14ac:dyDescent="0.25">
      <c r="A130" s="4" t="s">
        <v>93</v>
      </c>
      <c r="D130" s="4"/>
      <c r="G130" s="13"/>
    </row>
    <row r="131" spans="1:8" x14ac:dyDescent="0.25">
      <c r="A131" s="11" t="s">
        <v>94</v>
      </c>
      <c r="C131" s="14">
        <v>0</v>
      </c>
      <c r="D131" s="14">
        <v>35000</v>
      </c>
      <c r="E131" s="14">
        <v>35000</v>
      </c>
      <c r="F131" s="14"/>
      <c r="G131" s="13">
        <f>E131+F131</f>
        <v>35000</v>
      </c>
    </row>
    <row r="132" spans="1:8" x14ac:dyDescent="0.25">
      <c r="A132" s="11" t="s">
        <v>120</v>
      </c>
      <c r="C132" s="14">
        <v>0</v>
      </c>
      <c r="D132" s="14">
        <v>5000</v>
      </c>
      <c r="E132" s="14">
        <v>5000</v>
      </c>
      <c r="F132" s="14"/>
      <c r="G132" s="13">
        <f t="shared" ref="G132:G134" si="15">E132+F132</f>
        <v>5000</v>
      </c>
    </row>
    <row r="133" spans="1:8" x14ac:dyDescent="0.25">
      <c r="A133" s="11" t="s">
        <v>121</v>
      </c>
      <c r="C133" s="14">
        <v>0</v>
      </c>
      <c r="D133" s="14">
        <v>29900</v>
      </c>
      <c r="E133" s="14">
        <v>10000</v>
      </c>
      <c r="F133" s="14"/>
      <c r="G133" s="13">
        <f t="shared" si="15"/>
        <v>10000</v>
      </c>
    </row>
    <row r="134" spans="1:8" x14ac:dyDescent="0.25">
      <c r="A134" s="11" t="s">
        <v>122</v>
      </c>
      <c r="C134" s="14">
        <v>0</v>
      </c>
      <c r="D134" s="14">
        <v>95000</v>
      </c>
      <c r="E134" s="14">
        <v>200000</v>
      </c>
      <c r="F134" s="14"/>
      <c r="G134" s="13">
        <f t="shared" si="15"/>
        <v>200000</v>
      </c>
    </row>
    <row r="135" spans="1:8" x14ac:dyDescent="0.25">
      <c r="A135" s="11" t="s">
        <v>95</v>
      </c>
      <c r="C135" s="15">
        <v>1948.53</v>
      </c>
      <c r="D135" s="15">
        <v>63500</v>
      </c>
      <c r="E135" s="15">
        <v>40000</v>
      </c>
      <c r="F135" s="15"/>
      <c r="G135" s="16">
        <f>E135+F135</f>
        <v>40000</v>
      </c>
    </row>
    <row r="136" spans="1:8" x14ac:dyDescent="0.25">
      <c r="A136" s="4" t="s">
        <v>96</v>
      </c>
      <c r="C136" s="7">
        <f>SUM(C131:C135)</f>
        <v>1948.53</v>
      </c>
      <c r="D136" s="7">
        <f t="shared" ref="D136:F136" si="16">SUM(D131:D135)</f>
        <v>228400</v>
      </c>
      <c r="E136" s="7">
        <f t="shared" si="16"/>
        <v>290000</v>
      </c>
      <c r="F136" s="7">
        <f t="shared" si="16"/>
        <v>0</v>
      </c>
      <c r="G136" s="7">
        <f>SUM(G131:G135)</f>
        <v>290000</v>
      </c>
    </row>
    <row r="137" spans="1:8" x14ac:dyDescent="0.25">
      <c r="E137" s="7"/>
      <c r="F137" s="7"/>
      <c r="G137" s="13"/>
    </row>
    <row r="138" spans="1:8" x14ac:dyDescent="0.25">
      <c r="A138" s="4" t="s">
        <v>97</v>
      </c>
      <c r="D138" s="4"/>
      <c r="G138" s="13"/>
    </row>
    <row r="139" spans="1:8" x14ac:dyDescent="0.25">
      <c r="A139" s="11" t="s">
        <v>98</v>
      </c>
      <c r="C139" s="15">
        <v>0</v>
      </c>
      <c r="D139" s="15">
        <v>40000</v>
      </c>
      <c r="E139" s="15">
        <v>40000</v>
      </c>
      <c r="F139" s="15"/>
      <c r="G139" s="16">
        <f>E139+F139</f>
        <v>40000</v>
      </c>
    </row>
    <row r="140" spans="1:8" x14ac:dyDescent="0.25">
      <c r="A140" s="4" t="s">
        <v>99</v>
      </c>
      <c r="C140" s="7">
        <f>SUM(C139)</f>
        <v>0</v>
      </c>
      <c r="D140" s="7">
        <f t="shared" ref="D140:F140" si="17">SUM(D139)</f>
        <v>40000</v>
      </c>
      <c r="E140" s="7">
        <f t="shared" si="17"/>
        <v>40000</v>
      </c>
      <c r="F140" s="7">
        <f t="shared" si="17"/>
        <v>0</v>
      </c>
      <c r="G140" s="7">
        <f>SUM(G139)</f>
        <v>40000</v>
      </c>
    </row>
    <row r="141" spans="1:8" x14ac:dyDescent="0.25">
      <c r="E141" s="7"/>
      <c r="F141" s="7"/>
      <c r="G141" s="13"/>
    </row>
    <row r="142" spans="1:8" x14ac:dyDescent="0.25">
      <c r="A142" s="4" t="s">
        <v>100</v>
      </c>
      <c r="C142" s="7">
        <f>C79+C122+C128+C136+C140</f>
        <v>587707.95999999985</v>
      </c>
      <c r="D142" s="7">
        <f>D79+D122+D128+D136+D140</f>
        <v>992493</v>
      </c>
      <c r="E142" s="7">
        <f>E79+E122+E128+E136+E140</f>
        <v>1057878</v>
      </c>
      <c r="F142" s="7">
        <f>F79+F122+F128+F136+F140</f>
        <v>157904</v>
      </c>
      <c r="G142" s="7">
        <f>G79+G122+G128+G136+G140</f>
        <v>1215782</v>
      </c>
      <c r="H142" s="7"/>
    </row>
    <row r="143" spans="1:8" x14ac:dyDescent="0.25">
      <c r="E143" s="7"/>
      <c r="F143" s="7"/>
      <c r="G143" s="13"/>
    </row>
    <row r="144" spans="1:8" ht="16.5" thickBot="1" x14ac:dyDescent="0.3">
      <c r="A144" s="4" t="s">
        <v>101</v>
      </c>
      <c r="C144" s="17">
        <f>C53-C142</f>
        <v>108298.33000000007</v>
      </c>
      <c r="D144" s="17">
        <f>D53-D142</f>
        <v>-349233</v>
      </c>
      <c r="E144" s="17">
        <f>E53-E142</f>
        <v>-392094</v>
      </c>
      <c r="F144" s="17">
        <f>F53-F142</f>
        <v>-125154</v>
      </c>
      <c r="G144" s="17">
        <f>G53-G142</f>
        <v>-517248</v>
      </c>
    </row>
    <row r="145" spans="1:7" ht="16.5" thickTop="1" x14ac:dyDescent="0.25">
      <c r="A145" s="56"/>
      <c r="B145" s="56"/>
      <c r="C145" s="56"/>
      <c r="D145" s="56"/>
      <c r="E145" s="56"/>
      <c r="F145" s="56"/>
      <c r="G145" s="56"/>
    </row>
    <row r="146" spans="1:7" x14ac:dyDescent="0.25">
      <c r="A146" s="56"/>
      <c r="B146" s="56"/>
      <c r="C146" s="56"/>
      <c r="D146" s="56"/>
      <c r="E146" s="56"/>
      <c r="F146" s="56"/>
      <c r="G146" s="56"/>
    </row>
    <row r="147" spans="1:7" x14ac:dyDescent="0.25">
      <c r="E147" s="7"/>
      <c r="F147" s="7"/>
      <c r="G147" s="13"/>
    </row>
    <row r="148" spans="1:7" x14ac:dyDescent="0.25">
      <c r="A148" s="55" t="s">
        <v>0</v>
      </c>
      <c r="B148" s="55"/>
      <c r="C148" s="55"/>
      <c r="D148" s="55"/>
      <c r="E148" s="55"/>
      <c r="F148" s="55"/>
      <c r="G148" s="55"/>
    </row>
    <row r="149" spans="1:7" x14ac:dyDescent="0.25">
      <c r="A149" s="55" t="s">
        <v>2</v>
      </c>
      <c r="B149" s="55"/>
      <c r="C149" s="55"/>
      <c r="D149" s="55"/>
      <c r="E149" s="55"/>
      <c r="F149" s="55"/>
      <c r="G149" s="55"/>
    </row>
    <row r="150" spans="1:7" x14ac:dyDescent="0.25">
      <c r="A150" s="55" t="s">
        <v>109</v>
      </c>
      <c r="B150" s="55"/>
      <c r="C150" s="55"/>
      <c r="D150" s="55"/>
      <c r="E150" s="55"/>
      <c r="F150" s="55"/>
      <c r="G150" s="55"/>
    </row>
    <row r="151" spans="1:7" x14ac:dyDescent="0.25">
      <c r="A151" s="55" t="str">
        <f>A57</f>
        <v>FOR FISCAL YEAR 2026-27</v>
      </c>
      <c r="B151" s="55"/>
      <c r="C151" s="55"/>
      <c r="D151" s="55"/>
      <c r="E151" s="55"/>
      <c r="F151" s="55"/>
      <c r="G151" s="55"/>
    </row>
    <row r="152" spans="1:7" x14ac:dyDescent="0.25">
      <c r="A152" s="5"/>
      <c r="B152" s="5"/>
      <c r="C152" s="6"/>
      <c r="D152" s="6"/>
      <c r="E152" s="6"/>
      <c r="F152" s="6"/>
      <c r="G152" s="6"/>
    </row>
    <row r="153" spans="1:7" x14ac:dyDescent="0.25">
      <c r="A153" s="4" t="s">
        <v>3</v>
      </c>
      <c r="B153" s="22" t="s">
        <v>102</v>
      </c>
    </row>
    <row r="154" spans="1:7" x14ac:dyDescent="0.25">
      <c r="A154" s="4" t="s">
        <v>5</v>
      </c>
      <c r="B154" s="8" t="s">
        <v>6</v>
      </c>
    </row>
    <row r="155" spans="1:7" x14ac:dyDescent="0.25">
      <c r="A155" s="4" t="s">
        <v>7</v>
      </c>
      <c r="B155" s="8" t="s">
        <v>8</v>
      </c>
    </row>
    <row r="156" spans="1:7" x14ac:dyDescent="0.25">
      <c r="A156" s="5"/>
      <c r="B156" s="5"/>
      <c r="C156" s="1"/>
      <c r="D156" s="1" t="s">
        <v>10</v>
      </c>
      <c r="E156" s="1" t="s">
        <v>107</v>
      </c>
      <c r="F156" s="2"/>
      <c r="G156" s="1" t="s">
        <v>107</v>
      </c>
    </row>
    <row r="157" spans="1:7" x14ac:dyDescent="0.25">
      <c r="A157" s="5"/>
      <c r="B157" s="5"/>
      <c r="C157" s="1" t="s">
        <v>9</v>
      </c>
      <c r="D157" s="1" t="s">
        <v>11</v>
      </c>
      <c r="E157" s="1" t="s">
        <v>12</v>
      </c>
      <c r="F157" s="1" t="s">
        <v>13</v>
      </c>
      <c r="G157" s="1" t="s">
        <v>13</v>
      </c>
    </row>
    <row r="158" spans="1:7" ht="16.5" thickBot="1" x14ac:dyDescent="0.3">
      <c r="A158" s="9" t="s">
        <v>14</v>
      </c>
      <c r="B158" s="9"/>
      <c r="C158" s="3" t="s">
        <v>15</v>
      </c>
      <c r="D158" s="3" t="s">
        <v>16</v>
      </c>
      <c r="E158" s="3" t="s">
        <v>17</v>
      </c>
      <c r="F158" s="3" t="s">
        <v>18</v>
      </c>
      <c r="G158" s="3" t="s">
        <v>19</v>
      </c>
    </row>
    <row r="159" spans="1:7" ht="16.5" thickTop="1" x14ac:dyDescent="0.25">
      <c r="A159" s="4" t="s">
        <v>110</v>
      </c>
    </row>
    <row r="160" spans="1:7" x14ac:dyDescent="0.25">
      <c r="A160" s="4" t="s">
        <v>40</v>
      </c>
    </row>
    <row r="161" spans="1:8" x14ac:dyDescent="0.25">
      <c r="A161" s="11" t="s">
        <v>103</v>
      </c>
      <c r="C161" s="18">
        <v>56697.279999999999</v>
      </c>
      <c r="D161" s="18">
        <v>50000</v>
      </c>
      <c r="E161" s="18">
        <f>D161</f>
        <v>50000</v>
      </c>
      <c r="F161" s="18">
        <v>5000</v>
      </c>
      <c r="G161" s="18">
        <f>E161+F161</f>
        <v>55000</v>
      </c>
    </row>
    <row r="162" spans="1:8" x14ac:dyDescent="0.25">
      <c r="A162" s="4" t="s">
        <v>43</v>
      </c>
      <c r="C162" s="7">
        <f>SUM(C161)</f>
        <v>56697.279999999999</v>
      </c>
      <c r="D162" s="7">
        <f t="shared" ref="D162:F162" si="18">SUM(D161)</f>
        <v>50000</v>
      </c>
      <c r="E162" s="7">
        <f t="shared" si="18"/>
        <v>50000</v>
      </c>
      <c r="F162" s="7">
        <f t="shared" si="18"/>
        <v>5000</v>
      </c>
      <c r="G162" s="7">
        <f>SUM(G161)</f>
        <v>55000</v>
      </c>
    </row>
    <row r="163" spans="1:8" x14ac:dyDescent="0.25">
      <c r="E163" s="7"/>
      <c r="F163" s="7"/>
      <c r="G163" s="13"/>
    </row>
    <row r="164" spans="1:8" x14ac:dyDescent="0.25">
      <c r="A164" s="4" t="s">
        <v>104</v>
      </c>
      <c r="C164" s="7">
        <f>C162</f>
        <v>56697.279999999999</v>
      </c>
      <c r="D164" s="7">
        <f t="shared" ref="D164:F164" si="19">D162</f>
        <v>50000</v>
      </c>
      <c r="E164" s="7">
        <f t="shared" si="19"/>
        <v>50000</v>
      </c>
      <c r="F164" s="7">
        <f t="shared" si="19"/>
        <v>5000</v>
      </c>
      <c r="G164" s="7">
        <f>G162</f>
        <v>55000</v>
      </c>
      <c r="H164" s="7"/>
    </row>
    <row r="165" spans="1:8" x14ac:dyDescent="0.25">
      <c r="E165" s="7"/>
      <c r="F165" s="7"/>
      <c r="G165" s="13"/>
    </row>
    <row r="166" spans="1:8" ht="16.5" thickBot="1" x14ac:dyDescent="0.3">
      <c r="A166" s="4" t="s">
        <v>101</v>
      </c>
      <c r="C166" s="17">
        <f>C164</f>
        <v>56697.279999999999</v>
      </c>
      <c r="D166" s="17">
        <f t="shared" ref="D166:F166" si="20">D164</f>
        <v>50000</v>
      </c>
      <c r="E166" s="17">
        <f t="shared" si="20"/>
        <v>50000</v>
      </c>
      <c r="F166" s="17">
        <f t="shared" si="20"/>
        <v>5000</v>
      </c>
      <c r="G166" s="17">
        <f>G164</f>
        <v>55000</v>
      </c>
    </row>
    <row r="167" spans="1:8" ht="16.5" thickTop="1" x14ac:dyDescent="0.25">
      <c r="E167" s="7"/>
      <c r="F167" s="7"/>
      <c r="G167" s="13"/>
    </row>
    <row r="168" spans="1:8" x14ac:dyDescent="0.25">
      <c r="E168" s="7"/>
      <c r="F168" s="7"/>
      <c r="G168" s="13"/>
    </row>
    <row r="169" spans="1:8" x14ac:dyDescent="0.25">
      <c r="E169" s="7"/>
      <c r="F169" s="7"/>
      <c r="G169" s="13"/>
    </row>
    <row r="170" spans="1:8" x14ac:dyDescent="0.25">
      <c r="E170" s="7"/>
      <c r="F170" s="7"/>
      <c r="G170" s="13"/>
    </row>
    <row r="171" spans="1:8" x14ac:dyDescent="0.25">
      <c r="A171" s="55" t="s">
        <v>0</v>
      </c>
      <c r="B171" s="55"/>
      <c r="C171" s="55"/>
      <c r="D171" s="55"/>
      <c r="E171" s="55"/>
      <c r="F171" s="55"/>
      <c r="G171" s="55"/>
    </row>
    <row r="172" spans="1:8" x14ac:dyDescent="0.25">
      <c r="A172" s="55" t="s">
        <v>2</v>
      </c>
      <c r="B172" s="55"/>
      <c r="C172" s="55"/>
      <c r="D172" s="55"/>
      <c r="E172" s="55"/>
      <c r="F172" s="55"/>
      <c r="G172" s="55"/>
    </row>
    <row r="173" spans="1:8" x14ac:dyDescent="0.25">
      <c r="A173" s="55" t="s">
        <v>109</v>
      </c>
      <c r="B173" s="55"/>
      <c r="C173" s="55"/>
      <c r="D173" s="55"/>
      <c r="E173" s="55"/>
      <c r="F173" s="55"/>
      <c r="G173" s="55"/>
    </row>
    <row r="174" spans="1:8" x14ac:dyDescent="0.25">
      <c r="A174" s="55" t="str">
        <f>A151</f>
        <v>FOR FISCAL YEAR 2026-27</v>
      </c>
      <c r="B174" s="55"/>
      <c r="C174" s="55"/>
      <c r="D174" s="55"/>
      <c r="E174" s="55"/>
      <c r="F174" s="55"/>
      <c r="G174" s="55"/>
    </row>
    <row r="175" spans="1:8" x14ac:dyDescent="0.25">
      <c r="A175" s="5"/>
      <c r="B175" s="5"/>
      <c r="C175" s="6"/>
      <c r="D175" s="6"/>
      <c r="E175" s="6"/>
      <c r="F175" s="6"/>
      <c r="G175" s="6"/>
    </row>
    <row r="176" spans="1:8" x14ac:dyDescent="0.25">
      <c r="A176" s="4" t="s">
        <v>3</v>
      </c>
      <c r="B176" s="22" t="s">
        <v>105</v>
      </c>
    </row>
    <row r="177" spans="1:7" x14ac:dyDescent="0.25">
      <c r="A177" s="4" t="s">
        <v>5</v>
      </c>
      <c r="B177" s="8" t="s">
        <v>6</v>
      </c>
    </row>
    <row r="178" spans="1:7" x14ac:dyDescent="0.25">
      <c r="A178" s="4" t="s">
        <v>7</v>
      </c>
      <c r="B178" s="8" t="s">
        <v>8</v>
      </c>
    </row>
    <row r="179" spans="1:7" x14ac:dyDescent="0.25">
      <c r="A179" s="5"/>
      <c r="B179" s="5"/>
      <c r="C179" s="1"/>
      <c r="D179" s="1" t="s">
        <v>10</v>
      </c>
      <c r="E179" s="1" t="s">
        <v>107</v>
      </c>
      <c r="F179" s="2"/>
      <c r="G179" s="1" t="s">
        <v>107</v>
      </c>
    </row>
    <row r="180" spans="1:7" x14ac:dyDescent="0.25">
      <c r="A180" s="5"/>
      <c r="B180" s="5"/>
      <c r="C180" s="1" t="s">
        <v>9</v>
      </c>
      <c r="D180" s="1" t="s">
        <v>11</v>
      </c>
      <c r="E180" s="1" t="s">
        <v>12</v>
      </c>
      <c r="F180" s="1" t="s">
        <v>13</v>
      </c>
      <c r="G180" s="1" t="s">
        <v>13</v>
      </c>
    </row>
    <row r="181" spans="1:7" ht="16.5" thickBot="1" x14ac:dyDescent="0.3">
      <c r="A181" s="9" t="s">
        <v>14</v>
      </c>
      <c r="B181" s="9"/>
      <c r="C181" s="3" t="s">
        <v>15</v>
      </c>
      <c r="D181" s="3" t="s">
        <v>16</v>
      </c>
      <c r="E181" s="3" t="s">
        <v>17</v>
      </c>
      <c r="F181" s="3" t="s">
        <v>18</v>
      </c>
      <c r="G181" s="3" t="s">
        <v>19</v>
      </c>
    </row>
    <row r="182" spans="1:7" ht="16.5" thickTop="1" x14ac:dyDescent="0.25">
      <c r="A182" s="4" t="s">
        <v>110</v>
      </c>
    </row>
    <row r="183" spans="1:7" x14ac:dyDescent="0.25">
      <c r="A183" s="4" t="s">
        <v>32</v>
      </c>
    </row>
    <row r="184" spans="1:7" x14ac:dyDescent="0.25">
      <c r="A184" s="11" t="s">
        <v>33</v>
      </c>
      <c r="C184" s="18">
        <v>44388.94</v>
      </c>
      <c r="D184" s="18">
        <v>35000</v>
      </c>
      <c r="E184" s="18">
        <v>40000</v>
      </c>
      <c r="F184" s="18">
        <v>5000</v>
      </c>
      <c r="G184" s="18">
        <f>E184+F184</f>
        <v>45000</v>
      </c>
    </row>
    <row r="185" spans="1:7" x14ac:dyDescent="0.25">
      <c r="A185" s="4" t="s">
        <v>34</v>
      </c>
      <c r="C185" s="7">
        <f>SUM(C184)</f>
        <v>44388.94</v>
      </c>
      <c r="D185" s="7">
        <f t="shared" ref="D185:F185" si="21">SUM(D184)</f>
        <v>35000</v>
      </c>
      <c r="E185" s="7">
        <f t="shared" si="21"/>
        <v>40000</v>
      </c>
      <c r="F185" s="7">
        <f t="shared" si="21"/>
        <v>5000</v>
      </c>
      <c r="G185" s="7">
        <f>SUM(G184)</f>
        <v>45000</v>
      </c>
    </row>
    <row r="186" spans="1:7" x14ac:dyDescent="0.25">
      <c r="E186" s="7"/>
      <c r="F186" s="7"/>
      <c r="G186" s="13"/>
    </row>
    <row r="187" spans="1:7" x14ac:dyDescent="0.25">
      <c r="A187" s="4" t="s">
        <v>104</v>
      </c>
      <c r="C187" s="7">
        <f>C185</f>
        <v>44388.94</v>
      </c>
      <c r="D187" s="7">
        <f t="shared" ref="D187:F187" si="22">D185</f>
        <v>35000</v>
      </c>
      <c r="E187" s="7">
        <f t="shared" si="22"/>
        <v>40000</v>
      </c>
      <c r="F187" s="7">
        <f t="shared" si="22"/>
        <v>5000</v>
      </c>
      <c r="G187" s="7">
        <f>G185</f>
        <v>45000</v>
      </c>
    </row>
    <row r="188" spans="1:7" x14ac:dyDescent="0.25">
      <c r="E188" s="7"/>
      <c r="F188" s="7"/>
      <c r="G188" s="13"/>
    </row>
    <row r="189" spans="1:7" ht="16.5" thickBot="1" x14ac:dyDescent="0.3">
      <c r="A189" s="4" t="s">
        <v>101</v>
      </c>
      <c r="C189" s="17">
        <f>C187</f>
        <v>44388.94</v>
      </c>
      <c r="D189" s="17">
        <f t="shared" ref="D189:F189" si="23">D187</f>
        <v>35000</v>
      </c>
      <c r="E189" s="17">
        <f t="shared" si="23"/>
        <v>40000</v>
      </c>
      <c r="F189" s="17">
        <f t="shared" si="23"/>
        <v>5000</v>
      </c>
      <c r="G189" s="17">
        <f>G187</f>
        <v>45000</v>
      </c>
    </row>
    <row r="190" spans="1:7" ht="16.5" thickTop="1" x14ac:dyDescent="0.25">
      <c r="E190" s="7"/>
      <c r="F190" s="7"/>
      <c r="G190" s="13"/>
    </row>
    <row r="191" spans="1:7" x14ac:dyDescent="0.25">
      <c r="A191" s="24"/>
      <c r="B191" s="24"/>
      <c r="C191" s="24"/>
      <c r="D191" s="24"/>
      <c r="E191" s="24"/>
      <c r="F191" s="24"/>
      <c r="G191" s="24"/>
    </row>
    <row r="192" spans="1:7" x14ac:dyDescent="0.25">
      <c r="A192" s="24"/>
      <c r="B192" s="24"/>
      <c r="C192" s="24"/>
      <c r="D192" s="24"/>
      <c r="E192" s="24"/>
      <c r="F192" s="24"/>
      <c r="G192" s="24"/>
    </row>
    <row r="193" spans="5:7" x14ac:dyDescent="0.25">
      <c r="E193" s="7"/>
      <c r="F193" s="7"/>
      <c r="G193" s="13"/>
    </row>
  </sheetData>
  <mergeCells count="21">
    <mergeCell ref="A1:G1"/>
    <mergeCell ref="A2:G2"/>
    <mergeCell ref="A3:G3"/>
    <mergeCell ref="A4:G4"/>
    <mergeCell ref="A54:G54"/>
    <mergeCell ref="A55:G55"/>
    <mergeCell ref="A56:G56"/>
    <mergeCell ref="A174:G174"/>
    <mergeCell ref="A148:G148"/>
    <mergeCell ref="A173:G173"/>
    <mergeCell ref="A149:G149"/>
    <mergeCell ref="A150:G150"/>
    <mergeCell ref="A151:G151"/>
    <mergeCell ref="A171:G171"/>
    <mergeCell ref="A172:G172"/>
    <mergeCell ref="A145:G146"/>
    <mergeCell ref="A107:G107"/>
    <mergeCell ref="A108:G108"/>
    <mergeCell ref="A109:G109"/>
    <mergeCell ref="A110:G110"/>
    <mergeCell ref="A57:G57"/>
  </mergeCells>
  <pageMargins left="0.2" right="0.2" top="0.5" bottom="0.5" header="0.3" footer="0.3"/>
  <pageSetup scale="88" fitToHeight="0" orientation="portrait" r:id="rId1"/>
  <rowBreaks count="4" manualBreakCount="4">
    <brk id="53" max="16383" man="1"/>
    <brk id="106" max="16383" man="1"/>
    <brk id="147" max="16383" man="1"/>
    <brk id="1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2427-8F11-4304-8F92-D08447F712D2}">
  <sheetPr>
    <pageSetUpPr fitToPage="1"/>
  </sheetPr>
  <dimension ref="A1:BZ30"/>
  <sheetViews>
    <sheetView zoomScale="85" zoomScaleNormal="85" workbookViewId="0">
      <pane xSplit="36" ySplit="3" topLeftCell="BQ16" activePane="bottomRight" state="frozen"/>
      <selection activeCell="BG166" sqref="BG166"/>
      <selection pane="topRight" activeCell="BG166" sqref="BG166"/>
      <selection pane="bottomLeft" activeCell="BG166" sqref="BG166"/>
      <selection pane="bottomRight" activeCell="BU32" sqref="BU32"/>
    </sheetView>
  </sheetViews>
  <sheetFormatPr defaultColWidth="8.85546875" defaultRowHeight="15.75" outlineLevelCol="1" x14ac:dyDescent="0.25"/>
  <cols>
    <col min="1" max="1" width="23.7109375" style="25" customWidth="1"/>
    <col min="2" max="2" width="10.7109375" style="26" hidden="1" customWidth="1"/>
    <col min="3" max="3" width="1.7109375" style="26" hidden="1" customWidth="1"/>
    <col min="4" max="5" width="9.140625" style="26" hidden="1" customWidth="1"/>
    <col min="6" max="6" width="10.7109375" style="26" hidden="1" customWidth="1"/>
    <col min="7" max="7" width="4.7109375" style="26" hidden="1" customWidth="1"/>
    <col min="8" max="8" width="10.7109375" style="26" hidden="1" customWidth="1"/>
    <col min="9" max="9" width="1.7109375" style="26" hidden="1" customWidth="1"/>
    <col min="10" max="11" width="9.140625" style="26" hidden="1" customWidth="1"/>
    <col min="12" max="12" width="10.7109375" style="26" hidden="1" customWidth="1"/>
    <col min="13" max="13" width="4.7109375" style="26" hidden="1" customWidth="1"/>
    <col min="14" max="14" width="10.7109375" style="26" hidden="1" customWidth="1"/>
    <col min="15" max="15" width="1.7109375" style="26" hidden="1" customWidth="1"/>
    <col min="16" max="17" width="9.140625" style="26" hidden="1" customWidth="1"/>
    <col min="18" max="18" width="10.7109375" style="26" hidden="1" customWidth="1"/>
    <col min="19" max="19" width="4.7109375" style="26" hidden="1" customWidth="1"/>
    <col min="20" max="20" width="10.7109375" style="26" hidden="1" customWidth="1"/>
    <col min="21" max="21" width="1.7109375" style="26" hidden="1" customWidth="1"/>
    <col min="22" max="23" width="9.140625" style="26" hidden="1" customWidth="1"/>
    <col min="24" max="24" width="10.7109375" style="26" hidden="1" customWidth="1"/>
    <col min="25" max="25" width="4.7109375" style="26" hidden="1" customWidth="1"/>
    <col min="26" max="26" width="10.7109375" style="26" hidden="1" customWidth="1"/>
    <col min="27" max="27" width="1.7109375" style="26" hidden="1" customWidth="1"/>
    <col min="28" max="29" width="9.140625" style="26" hidden="1" customWidth="1"/>
    <col min="30" max="30" width="10.7109375" style="26" hidden="1" customWidth="1"/>
    <col min="31" max="31" width="4.7109375" style="26" hidden="1" customWidth="1"/>
    <col min="32" max="32" width="12.7109375" style="26" hidden="1" customWidth="1"/>
    <col min="33" max="33" width="1.7109375" style="26" hidden="1" customWidth="1"/>
    <col min="34" max="36" width="12.7109375" style="26" hidden="1" customWidth="1"/>
    <col min="37" max="37" width="1.7109375" style="26" customWidth="1"/>
    <col min="38" max="38" width="12.7109375" style="26" hidden="1" customWidth="1"/>
    <col min="39" max="39" width="1.7109375" style="26" hidden="1" customWidth="1"/>
    <col min="40" max="42" width="12.7109375" style="26" hidden="1" customWidth="1"/>
    <col min="43" max="43" width="12.7109375" style="25" hidden="1" customWidth="1"/>
    <col min="44" max="44" width="1.7109375" style="25" hidden="1" customWidth="1"/>
    <col min="45" max="45" width="12.7109375" style="26" hidden="1" customWidth="1" outlineLevel="1"/>
    <col min="46" max="46" width="1.7109375" style="26" hidden="1" customWidth="1" outlineLevel="1"/>
    <col min="47" max="49" width="12.7109375" style="26" hidden="1" customWidth="1" outlineLevel="1"/>
    <col min="50" max="50" width="12.7109375" style="25" hidden="1" customWidth="1" outlineLevel="1"/>
    <col min="51" max="51" width="1.7109375" style="25" hidden="1" customWidth="1" outlineLevel="1"/>
    <col min="52" max="52" width="12.7109375" style="26" hidden="1" customWidth="1" outlineLevel="1" collapsed="1"/>
    <col min="53" max="53" width="1.7109375" style="26" hidden="1" customWidth="1" outlineLevel="1"/>
    <col min="54" max="56" width="12.7109375" style="26" hidden="1" customWidth="1" outlineLevel="1"/>
    <col min="57" max="57" width="12.7109375" style="25" hidden="1" customWidth="1" outlineLevel="1"/>
    <col min="58" max="58" width="1.7109375" style="25" hidden="1" customWidth="1" outlineLevel="1"/>
    <col min="59" max="59" width="14.28515625" style="26" bestFit="1" customWidth="1" collapsed="1"/>
    <col min="60" max="60" width="2.7109375" style="26" customWidth="1"/>
    <col min="61" max="63" width="12.7109375" style="26" customWidth="1"/>
    <col min="64" max="64" width="12.7109375" style="25" customWidth="1"/>
    <col min="65" max="65" width="2.85546875" style="25" customWidth="1"/>
    <col min="66" max="66" width="14.28515625" style="26" bestFit="1" customWidth="1"/>
    <col min="67" max="67" width="3.7109375" style="26" customWidth="1"/>
    <col min="68" max="70" width="12.7109375" style="26" customWidth="1"/>
    <col min="71" max="71" width="12.7109375" style="25" customWidth="1"/>
    <col min="72" max="72" width="8.85546875" style="25"/>
    <col min="73" max="73" width="14.28515625" style="26" bestFit="1" customWidth="1"/>
    <col min="74" max="74" width="1.7109375" style="26" customWidth="1"/>
    <col min="75" max="77" width="12.7109375" style="26" customWidth="1"/>
    <col min="78" max="78" width="12.7109375" style="25" customWidth="1"/>
    <col min="79" max="16384" width="8.85546875" style="25"/>
  </cols>
  <sheetData>
    <row r="1" spans="1:78" x14ac:dyDescent="0.25">
      <c r="A1" s="25" t="s">
        <v>123</v>
      </c>
    </row>
    <row r="4" spans="1:78" x14ac:dyDescent="0.25">
      <c r="A4" s="27" t="s">
        <v>165</v>
      </c>
      <c r="AL4" s="37"/>
      <c r="AM4" s="37"/>
      <c r="AN4" s="37"/>
      <c r="AO4" s="37"/>
      <c r="AP4" s="37"/>
      <c r="AQ4" s="38"/>
      <c r="AR4" s="38"/>
      <c r="AS4" s="37"/>
      <c r="AT4" s="37"/>
      <c r="AU4" s="37"/>
      <c r="AV4" s="37"/>
      <c r="AW4" s="37"/>
      <c r="AX4" s="38"/>
      <c r="AY4" s="38"/>
      <c r="AZ4" s="37"/>
      <c r="BA4" s="37"/>
      <c r="BB4" s="37"/>
      <c r="BC4" s="37"/>
      <c r="BD4" s="37"/>
      <c r="BE4" s="38"/>
      <c r="BF4" s="38"/>
      <c r="BG4" s="37"/>
      <c r="BH4" s="37"/>
      <c r="BI4" s="37"/>
      <c r="BJ4" s="37"/>
      <c r="BK4" s="37"/>
      <c r="BL4" s="38"/>
      <c r="BM4" s="38"/>
      <c r="BN4" s="37"/>
      <c r="BO4" s="37"/>
      <c r="BP4" s="37"/>
      <c r="BQ4" s="37"/>
      <c r="BR4" s="37"/>
      <c r="BS4" s="38"/>
      <c r="BU4" s="37"/>
      <c r="BV4" s="37"/>
      <c r="BW4" s="37"/>
      <c r="BX4" s="37"/>
      <c r="BY4" s="37"/>
      <c r="BZ4" s="38"/>
    </row>
    <row r="5" spans="1:78" x14ac:dyDescent="0.25">
      <c r="A5" s="27"/>
      <c r="D5" s="28"/>
      <c r="E5" s="28"/>
      <c r="F5" s="28"/>
      <c r="J5" s="28"/>
      <c r="K5" s="28"/>
      <c r="L5" s="28"/>
      <c r="P5" s="28"/>
      <c r="Q5" s="28"/>
      <c r="R5" s="28"/>
      <c r="V5" s="28"/>
      <c r="W5" s="28"/>
      <c r="X5" s="28"/>
      <c r="AB5" s="28"/>
      <c r="AC5" s="28"/>
      <c r="AD5" s="28"/>
      <c r="AH5" s="28"/>
      <c r="AI5" s="28"/>
      <c r="AJ5" s="28"/>
      <c r="AL5" s="37"/>
      <c r="AM5" s="37"/>
      <c r="AN5" s="48"/>
      <c r="AO5" s="48"/>
      <c r="AP5" s="48"/>
      <c r="AQ5" s="38"/>
      <c r="AR5" s="38"/>
      <c r="AS5" s="49"/>
      <c r="AT5" s="49"/>
      <c r="AU5" s="49"/>
      <c r="AV5" s="49"/>
      <c r="AW5" s="49"/>
      <c r="AX5" s="50"/>
      <c r="AY5" s="38"/>
      <c r="AZ5" s="49"/>
      <c r="BA5" s="49"/>
      <c r="BB5" s="49"/>
      <c r="BC5" s="49"/>
      <c r="BD5" s="49"/>
      <c r="BE5" s="50"/>
      <c r="BF5" s="38"/>
      <c r="BG5" s="29"/>
      <c r="BH5" s="29"/>
      <c r="BI5" s="29"/>
      <c r="BJ5" s="29"/>
      <c r="BK5" s="29"/>
      <c r="BL5" s="30"/>
      <c r="BM5" s="38"/>
      <c r="BN5" s="29"/>
      <c r="BO5" s="29"/>
      <c r="BP5" s="29"/>
      <c r="BQ5" s="29"/>
      <c r="BR5" s="29"/>
      <c r="BS5" s="30"/>
      <c r="BU5" s="29"/>
      <c r="BV5" s="29"/>
      <c r="BW5" s="29"/>
      <c r="BX5" s="29"/>
      <c r="BY5" s="29"/>
      <c r="BZ5" s="30"/>
    </row>
    <row r="6" spans="1:78" x14ac:dyDescent="0.25">
      <c r="A6" s="27"/>
      <c r="B6" s="31" t="s">
        <v>124</v>
      </c>
      <c r="D6" s="58" t="s">
        <v>125</v>
      </c>
      <c r="E6" s="58"/>
      <c r="F6" s="58"/>
      <c r="H6" s="31" t="s">
        <v>126</v>
      </c>
      <c r="J6" s="58" t="s">
        <v>125</v>
      </c>
      <c r="K6" s="58"/>
      <c r="L6" s="58"/>
      <c r="N6" s="31" t="s">
        <v>127</v>
      </c>
      <c r="P6" s="58" t="s">
        <v>125</v>
      </c>
      <c r="Q6" s="58"/>
      <c r="R6" s="58"/>
      <c r="T6" s="31" t="s">
        <v>128</v>
      </c>
      <c r="V6" s="58" t="s">
        <v>125</v>
      </c>
      <c r="W6" s="58"/>
      <c r="X6" s="58"/>
      <c r="Z6" s="31" t="s">
        <v>129</v>
      </c>
      <c r="AB6" s="58" t="s">
        <v>125</v>
      </c>
      <c r="AC6" s="58"/>
      <c r="AD6" s="58"/>
      <c r="AF6" s="31" t="s">
        <v>130</v>
      </c>
      <c r="AH6" s="58" t="s">
        <v>125</v>
      </c>
      <c r="AI6" s="58"/>
      <c r="AJ6" s="58"/>
      <c r="AL6" s="51" t="s">
        <v>131</v>
      </c>
      <c r="AM6" s="37"/>
      <c r="AN6" s="59" t="s">
        <v>125</v>
      </c>
      <c r="AO6" s="59"/>
      <c r="AP6" s="59"/>
      <c r="AQ6" s="52" t="s">
        <v>132</v>
      </c>
      <c r="AR6" s="52"/>
      <c r="AS6" s="49" t="s">
        <v>133</v>
      </c>
      <c r="AT6" s="49"/>
      <c r="AU6" s="60" t="s">
        <v>125</v>
      </c>
      <c r="AV6" s="60"/>
      <c r="AW6" s="60"/>
      <c r="AX6" s="50" t="s">
        <v>132</v>
      </c>
      <c r="AY6" s="52"/>
      <c r="AZ6" s="49" t="s">
        <v>134</v>
      </c>
      <c r="BA6" s="49"/>
      <c r="BB6" s="60" t="s">
        <v>125</v>
      </c>
      <c r="BC6" s="60"/>
      <c r="BD6" s="60"/>
      <c r="BE6" s="50" t="s">
        <v>132</v>
      </c>
      <c r="BF6" s="52"/>
      <c r="BG6" s="29" t="s">
        <v>9</v>
      </c>
      <c r="BH6" s="29"/>
      <c r="BI6" s="57" t="s">
        <v>125</v>
      </c>
      <c r="BJ6" s="57"/>
      <c r="BK6" s="57"/>
      <c r="BL6" s="30" t="s">
        <v>132</v>
      </c>
      <c r="BM6" s="52"/>
      <c r="BN6" s="29" t="s">
        <v>10</v>
      </c>
      <c r="BO6" s="29"/>
      <c r="BP6" s="57" t="s">
        <v>125</v>
      </c>
      <c r="BQ6" s="57"/>
      <c r="BR6" s="57"/>
      <c r="BS6" s="30" t="s">
        <v>132</v>
      </c>
      <c r="BU6" s="29" t="s">
        <v>107</v>
      </c>
      <c r="BV6" s="29"/>
      <c r="BW6" s="57" t="s">
        <v>125</v>
      </c>
      <c r="BX6" s="57"/>
      <c r="BY6" s="57"/>
      <c r="BZ6" s="30" t="s">
        <v>132</v>
      </c>
    </row>
    <row r="7" spans="1:78" x14ac:dyDescent="0.25">
      <c r="B7" s="31" t="s">
        <v>135</v>
      </c>
      <c r="D7" s="31" t="s">
        <v>136</v>
      </c>
      <c r="E7" s="31" t="s">
        <v>136</v>
      </c>
      <c r="F7" s="31"/>
      <c r="H7" s="31" t="s">
        <v>135</v>
      </c>
      <c r="J7" s="31" t="s">
        <v>137</v>
      </c>
      <c r="K7" s="31" t="s">
        <v>137</v>
      </c>
      <c r="L7" s="31"/>
      <c r="N7" s="31" t="s">
        <v>135</v>
      </c>
      <c r="P7" s="31" t="s">
        <v>124</v>
      </c>
      <c r="Q7" s="31" t="s">
        <v>124</v>
      </c>
      <c r="R7" s="31"/>
      <c r="T7" s="31" t="s">
        <v>135</v>
      </c>
      <c r="V7" s="31" t="s">
        <v>126</v>
      </c>
      <c r="W7" s="31" t="s">
        <v>126</v>
      </c>
      <c r="X7" s="31"/>
      <c r="Z7" s="31" t="s">
        <v>135</v>
      </c>
      <c r="AB7" s="31" t="s">
        <v>127</v>
      </c>
      <c r="AC7" s="31" t="s">
        <v>127</v>
      </c>
      <c r="AD7" s="31"/>
      <c r="AF7" s="31" t="s">
        <v>135</v>
      </c>
      <c r="AH7" s="31" t="s">
        <v>128</v>
      </c>
      <c r="AI7" s="31" t="s">
        <v>128</v>
      </c>
      <c r="AJ7" s="31"/>
      <c r="AL7" s="51" t="s">
        <v>135</v>
      </c>
      <c r="AM7" s="37"/>
      <c r="AN7" s="51" t="s">
        <v>129</v>
      </c>
      <c r="AO7" s="51" t="s">
        <v>129</v>
      </c>
      <c r="AP7" s="51"/>
      <c r="AQ7" s="51" t="s">
        <v>138</v>
      </c>
      <c r="AR7" s="51"/>
      <c r="AS7" s="49" t="s">
        <v>135</v>
      </c>
      <c r="AT7" s="49"/>
      <c r="AU7" s="49" t="s">
        <v>130</v>
      </c>
      <c r="AV7" s="49" t="s">
        <v>130</v>
      </c>
      <c r="AW7" s="49"/>
      <c r="AX7" s="49" t="s">
        <v>138</v>
      </c>
      <c r="AY7" s="51"/>
      <c r="AZ7" s="49" t="s">
        <v>135</v>
      </c>
      <c r="BA7" s="49"/>
      <c r="BB7" s="49" t="s">
        <v>131</v>
      </c>
      <c r="BC7" s="49" t="s">
        <v>131</v>
      </c>
      <c r="BD7" s="49"/>
      <c r="BE7" s="49" t="s">
        <v>138</v>
      </c>
      <c r="BF7" s="51"/>
      <c r="BG7" s="29" t="s">
        <v>135</v>
      </c>
      <c r="BH7" s="29"/>
      <c r="BI7" s="29" t="s">
        <v>133</v>
      </c>
      <c r="BJ7" s="29" t="s">
        <v>133</v>
      </c>
      <c r="BK7" s="29"/>
      <c r="BL7" s="29" t="s">
        <v>138</v>
      </c>
      <c r="BM7" s="51"/>
      <c r="BN7" s="29" t="s">
        <v>135</v>
      </c>
      <c r="BO7" s="29"/>
      <c r="BP7" s="29" t="s">
        <v>134</v>
      </c>
      <c r="BQ7" s="29" t="s">
        <v>134</v>
      </c>
      <c r="BR7" s="29"/>
      <c r="BS7" s="29" t="s">
        <v>138</v>
      </c>
      <c r="BU7" s="29" t="s">
        <v>135</v>
      </c>
      <c r="BV7" s="29"/>
      <c r="BW7" s="29" t="s">
        <v>9</v>
      </c>
      <c r="BX7" s="29" t="s">
        <v>9</v>
      </c>
      <c r="BY7" s="29"/>
      <c r="BZ7" s="29" t="s">
        <v>138</v>
      </c>
    </row>
    <row r="8" spans="1:78" x14ac:dyDescent="0.25">
      <c r="B8" s="33" t="s">
        <v>139</v>
      </c>
      <c r="D8" s="33" t="s">
        <v>140</v>
      </c>
      <c r="E8" s="33" t="s">
        <v>141</v>
      </c>
      <c r="F8" s="33" t="s">
        <v>142</v>
      </c>
      <c r="H8" s="33" t="s">
        <v>139</v>
      </c>
      <c r="J8" s="33" t="s">
        <v>140</v>
      </c>
      <c r="K8" s="33" t="s">
        <v>141</v>
      </c>
      <c r="L8" s="33" t="s">
        <v>142</v>
      </c>
      <c r="N8" s="33" t="s">
        <v>139</v>
      </c>
      <c r="P8" s="33" t="s">
        <v>140</v>
      </c>
      <c r="Q8" s="33" t="s">
        <v>141</v>
      </c>
      <c r="R8" s="33" t="s">
        <v>142</v>
      </c>
      <c r="T8" s="33" t="s">
        <v>139</v>
      </c>
      <c r="V8" s="33" t="s">
        <v>140</v>
      </c>
      <c r="W8" s="33" t="s">
        <v>141</v>
      </c>
      <c r="X8" s="33" t="s">
        <v>142</v>
      </c>
      <c r="Z8" s="33" t="s">
        <v>139</v>
      </c>
      <c r="AB8" s="33" t="s">
        <v>140</v>
      </c>
      <c r="AC8" s="33" t="s">
        <v>141</v>
      </c>
      <c r="AD8" s="33" t="s">
        <v>142</v>
      </c>
      <c r="AF8" s="33" t="s">
        <v>139</v>
      </c>
      <c r="AH8" s="33" t="s">
        <v>140</v>
      </c>
      <c r="AI8" s="33" t="s">
        <v>141</v>
      </c>
      <c r="AJ8" s="33" t="s">
        <v>142</v>
      </c>
      <c r="AL8" s="54" t="s">
        <v>139</v>
      </c>
      <c r="AM8" s="37"/>
      <c r="AN8" s="54" t="s">
        <v>140</v>
      </c>
      <c r="AO8" s="54" t="s">
        <v>141</v>
      </c>
      <c r="AP8" s="54" t="s">
        <v>142</v>
      </c>
      <c r="AQ8" s="54" t="s">
        <v>143</v>
      </c>
      <c r="AR8" s="54"/>
      <c r="AS8" s="53" t="s">
        <v>139</v>
      </c>
      <c r="AT8" s="49"/>
      <c r="AU8" s="53" t="s">
        <v>140</v>
      </c>
      <c r="AV8" s="53" t="s">
        <v>141</v>
      </c>
      <c r="AW8" s="53" t="s">
        <v>142</v>
      </c>
      <c r="AX8" s="53" t="s">
        <v>143</v>
      </c>
      <c r="AY8" s="54"/>
      <c r="AZ8" s="53" t="s">
        <v>139</v>
      </c>
      <c r="BA8" s="49"/>
      <c r="BB8" s="53" t="s">
        <v>140</v>
      </c>
      <c r="BC8" s="53" t="s">
        <v>141</v>
      </c>
      <c r="BD8" s="53" t="s">
        <v>142</v>
      </c>
      <c r="BE8" s="53" t="s">
        <v>143</v>
      </c>
      <c r="BF8" s="54"/>
      <c r="BG8" s="32" t="s">
        <v>139</v>
      </c>
      <c r="BH8" s="29"/>
      <c r="BI8" s="32" t="s">
        <v>140</v>
      </c>
      <c r="BJ8" s="32" t="s">
        <v>141</v>
      </c>
      <c r="BK8" s="32" t="s">
        <v>142</v>
      </c>
      <c r="BL8" s="32" t="s">
        <v>143</v>
      </c>
      <c r="BM8" s="54"/>
      <c r="BN8" s="32" t="s">
        <v>139</v>
      </c>
      <c r="BO8" s="29"/>
      <c r="BP8" s="32" t="s">
        <v>140</v>
      </c>
      <c r="BQ8" s="32" t="s">
        <v>141</v>
      </c>
      <c r="BR8" s="32" t="s">
        <v>142</v>
      </c>
      <c r="BS8" s="32" t="s">
        <v>143</v>
      </c>
      <c r="BU8" s="32" t="s">
        <v>139</v>
      </c>
      <c r="BV8" s="29"/>
      <c r="BW8" s="32" t="s">
        <v>140</v>
      </c>
      <c r="BX8" s="32" t="s">
        <v>141</v>
      </c>
      <c r="BY8" s="32" t="s">
        <v>142</v>
      </c>
      <c r="BZ8" s="32" t="s">
        <v>143</v>
      </c>
    </row>
    <row r="9" spans="1:78" x14ac:dyDescent="0.25">
      <c r="A9" s="25" t="s">
        <v>144</v>
      </c>
      <c r="AL9" s="37"/>
      <c r="AM9" s="37"/>
      <c r="AN9" s="37"/>
      <c r="AO9" s="37"/>
      <c r="AP9" s="37"/>
      <c r="AQ9" s="38"/>
      <c r="AR9" s="38"/>
      <c r="AS9" s="37"/>
      <c r="AT9" s="37"/>
      <c r="AU9" s="37"/>
      <c r="AV9" s="37"/>
      <c r="AW9" s="37"/>
      <c r="AX9" s="38"/>
      <c r="AY9" s="38"/>
      <c r="AZ9" s="37"/>
      <c r="BA9" s="37"/>
      <c r="BB9" s="37"/>
      <c r="BC9" s="37"/>
      <c r="BD9" s="37"/>
      <c r="BE9" s="38"/>
      <c r="BF9" s="38"/>
      <c r="BG9" s="37"/>
      <c r="BH9" s="37"/>
      <c r="BI9" s="37"/>
      <c r="BJ9" s="37"/>
      <c r="BK9" s="37"/>
      <c r="BL9" s="38"/>
      <c r="BM9" s="38"/>
      <c r="BN9" s="37"/>
      <c r="BO9" s="37"/>
      <c r="BP9" s="37"/>
      <c r="BQ9" s="37"/>
      <c r="BR9" s="37"/>
      <c r="BS9" s="38"/>
      <c r="BU9" s="37"/>
      <c r="BV9" s="37"/>
      <c r="BW9" s="37"/>
      <c r="BX9" s="37"/>
      <c r="BY9" s="37"/>
      <c r="BZ9" s="38"/>
    </row>
    <row r="10" spans="1:78" s="36" customFormat="1" x14ac:dyDescent="0.25">
      <c r="A10" s="46" t="s">
        <v>145</v>
      </c>
      <c r="B10" s="35">
        <v>0</v>
      </c>
      <c r="C10" s="35"/>
      <c r="D10" s="35">
        <v>0</v>
      </c>
      <c r="E10" s="35">
        <f>B10</f>
        <v>0</v>
      </c>
      <c r="F10" s="35">
        <f>E10-D10</f>
        <v>0</v>
      </c>
      <c r="G10" s="35"/>
      <c r="H10" s="35">
        <v>0</v>
      </c>
      <c r="I10" s="35"/>
      <c r="J10" s="35">
        <v>0</v>
      </c>
      <c r="K10" s="35">
        <f>H10</f>
        <v>0</v>
      </c>
      <c r="L10" s="35">
        <f>K10-J10</f>
        <v>0</v>
      </c>
      <c r="M10" s="35"/>
      <c r="N10" s="35">
        <v>0</v>
      </c>
      <c r="O10" s="35"/>
      <c r="P10" s="35">
        <f t="shared" ref="P10:P21" si="0">B10</f>
        <v>0</v>
      </c>
      <c r="Q10" s="35">
        <f>N10</f>
        <v>0</v>
      </c>
      <c r="R10" s="35">
        <f>Q10-P10</f>
        <v>0</v>
      </c>
      <c r="S10" s="35"/>
      <c r="T10" s="35">
        <v>0</v>
      </c>
      <c r="U10" s="35"/>
      <c r="V10" s="35">
        <f t="shared" ref="V10:V21" si="1">H10</f>
        <v>0</v>
      </c>
      <c r="W10" s="35">
        <f>T10</f>
        <v>0</v>
      </c>
      <c r="X10" s="35">
        <f>W10-V10</f>
        <v>0</v>
      </c>
      <c r="Y10" s="35"/>
      <c r="Z10" s="35">
        <v>0</v>
      </c>
      <c r="AA10" s="35"/>
      <c r="AB10" s="35">
        <f t="shared" ref="AB10:AB21" si="2">N10</f>
        <v>0</v>
      </c>
      <c r="AC10" s="35">
        <f>Z10</f>
        <v>0</v>
      </c>
      <c r="AD10" s="35">
        <f>AC10-AB10</f>
        <v>0</v>
      </c>
      <c r="AE10" s="35"/>
      <c r="AF10" s="35">
        <v>0</v>
      </c>
      <c r="AG10" s="35"/>
      <c r="AH10" s="35">
        <f t="shared" ref="AH10:AH21" si="3">T10</f>
        <v>0</v>
      </c>
      <c r="AI10" s="35">
        <f>AF10</f>
        <v>0</v>
      </c>
      <c r="AJ10" s="35">
        <f>AI10-AH10</f>
        <v>0</v>
      </c>
      <c r="AK10" s="35"/>
      <c r="AL10" s="35">
        <v>0</v>
      </c>
      <c r="AM10" s="35"/>
      <c r="AN10" s="35">
        <f t="shared" ref="AN10:AN20" si="4">Z10</f>
        <v>0</v>
      </c>
      <c r="AO10" s="35">
        <f>AL10</f>
        <v>0</v>
      </c>
      <c r="AP10" s="35">
        <f>AO10-AN10</f>
        <v>0</v>
      </c>
      <c r="AQ10" s="36">
        <f t="shared" ref="AQ10:AQ21" si="5">AL10-AF10</f>
        <v>0</v>
      </c>
      <c r="AS10" s="35">
        <v>0</v>
      </c>
      <c r="AT10" s="35"/>
      <c r="AU10" s="35">
        <f t="shared" ref="AU10:AU20" si="6">AF10</f>
        <v>0</v>
      </c>
      <c r="AV10" s="35">
        <f>AS10</f>
        <v>0</v>
      </c>
      <c r="AW10" s="35">
        <f t="shared" ref="AW10:AW21" si="7">AV10-AU10</f>
        <v>0</v>
      </c>
      <c r="AX10" s="36">
        <f t="shared" ref="AX10:AX21" si="8">AS10-AL10</f>
        <v>0</v>
      </c>
      <c r="AZ10" s="35">
        <v>0</v>
      </c>
      <c r="BA10" s="35"/>
      <c r="BB10" s="35">
        <f t="shared" ref="BB10:BB20" si="9">AL10</f>
        <v>0</v>
      </c>
      <c r="BC10" s="35">
        <f>AZ10</f>
        <v>0</v>
      </c>
      <c r="BD10" s="35">
        <f t="shared" ref="BD10:BD21" si="10">BC10-BB10</f>
        <v>0</v>
      </c>
      <c r="BE10" s="36">
        <f t="shared" ref="BE10:BE21" si="11">AZ10-AR10</f>
        <v>0</v>
      </c>
      <c r="BG10" s="35">
        <v>0</v>
      </c>
      <c r="BH10" s="35"/>
      <c r="BI10" s="35">
        <f t="shared" ref="BI10:BI20" si="12">AS10</f>
        <v>0</v>
      </c>
      <c r="BJ10" s="35">
        <f t="shared" ref="BJ10:BJ21" si="13">BG10</f>
        <v>0</v>
      </c>
      <c r="BK10" s="35">
        <f t="shared" ref="BK10:BK21" si="14">BJ10-BI10</f>
        <v>0</v>
      </c>
      <c r="BL10" s="36">
        <f t="shared" ref="BL10:BL21" si="15">BG10-AY10</f>
        <v>0</v>
      </c>
      <c r="BN10" s="35">
        <v>0</v>
      </c>
      <c r="BO10" s="35"/>
      <c r="BP10" s="35">
        <f t="shared" ref="BP10:BP20" si="16">AZ10</f>
        <v>0</v>
      </c>
      <c r="BQ10" s="35">
        <f>BN10</f>
        <v>0</v>
      </c>
      <c r="BR10" s="35">
        <f t="shared" ref="BR10:BR21" si="17">BQ10-BP10</f>
        <v>0</v>
      </c>
      <c r="BS10" s="36">
        <f t="shared" ref="BS10:BS21" si="18">BN10-BF10</f>
        <v>0</v>
      </c>
      <c r="BU10" s="35">
        <v>0</v>
      </c>
      <c r="BV10" s="35"/>
      <c r="BW10" s="35">
        <f t="shared" ref="BW10:BW20" si="19">BG10</f>
        <v>0</v>
      </c>
      <c r="BX10" s="35">
        <f>BU10</f>
        <v>0</v>
      </c>
      <c r="BY10" s="35">
        <f t="shared" ref="BY10:BY21" si="20">BX10-BW10</f>
        <v>0</v>
      </c>
      <c r="BZ10" s="36">
        <f t="shared" ref="BZ10:BZ21" si="21">BU10-BN10</f>
        <v>0</v>
      </c>
    </row>
    <row r="11" spans="1:78" x14ac:dyDescent="0.25">
      <c r="A11" s="34" t="s">
        <v>146</v>
      </c>
      <c r="B11" s="26">
        <v>0</v>
      </c>
      <c r="D11" s="26">
        <v>0</v>
      </c>
      <c r="E11" s="26">
        <f t="shared" ref="E11:E21" si="22">B11</f>
        <v>0</v>
      </c>
      <c r="F11" s="26">
        <f t="shared" ref="F11:F21" si="23">E11-D11</f>
        <v>0</v>
      </c>
      <c r="H11" s="26">
        <v>0</v>
      </c>
      <c r="J11" s="26">
        <v>0</v>
      </c>
      <c r="K11" s="26">
        <f t="shared" ref="K11:K21" si="24">H11</f>
        <v>0</v>
      </c>
      <c r="L11" s="26">
        <f t="shared" ref="L11:L21" si="25">K11-J11</f>
        <v>0</v>
      </c>
      <c r="N11" s="26">
        <v>0</v>
      </c>
      <c r="P11" s="26">
        <f t="shared" si="0"/>
        <v>0</v>
      </c>
      <c r="Q11" s="26">
        <f t="shared" ref="Q11:Q21" si="26">N11</f>
        <v>0</v>
      </c>
      <c r="R11" s="26">
        <f t="shared" ref="R11:R21" si="27">Q11-P11</f>
        <v>0</v>
      </c>
      <c r="T11" s="26">
        <v>0</v>
      </c>
      <c r="V11" s="26">
        <f t="shared" si="1"/>
        <v>0</v>
      </c>
      <c r="W11" s="26">
        <f t="shared" ref="W11:W21" si="28">T11</f>
        <v>0</v>
      </c>
      <c r="X11" s="26">
        <f t="shared" ref="X11:X21" si="29">W11-V11</f>
        <v>0</v>
      </c>
      <c r="Z11" s="26">
        <v>0</v>
      </c>
      <c r="AB11" s="26">
        <f t="shared" si="2"/>
        <v>0</v>
      </c>
      <c r="AC11" s="26">
        <f t="shared" ref="AC11:AC21" si="30">Z11</f>
        <v>0</v>
      </c>
      <c r="AD11" s="26">
        <f t="shared" ref="AD11:AD21" si="31">AC11-AB11</f>
        <v>0</v>
      </c>
      <c r="AF11" s="26">
        <v>0</v>
      </c>
      <c r="AH11" s="26">
        <f t="shared" si="3"/>
        <v>0</v>
      </c>
      <c r="AI11" s="26">
        <f t="shared" ref="AI11:AI21" si="32">AF11</f>
        <v>0</v>
      </c>
      <c r="AJ11" s="26">
        <f t="shared" ref="AJ11:AJ21" si="33">AI11-AH11</f>
        <v>0</v>
      </c>
      <c r="AL11" s="37">
        <v>0</v>
      </c>
      <c r="AM11" s="37"/>
      <c r="AN11" s="37">
        <f t="shared" si="4"/>
        <v>0</v>
      </c>
      <c r="AO11" s="37">
        <f t="shared" ref="AO11:AO21" si="34">AL11</f>
        <v>0</v>
      </c>
      <c r="AP11" s="37">
        <f t="shared" ref="AP11:AP21" si="35">AO11-AN11</f>
        <v>0</v>
      </c>
      <c r="AQ11" s="38">
        <f t="shared" si="5"/>
        <v>0</v>
      </c>
      <c r="AR11" s="38"/>
      <c r="AS11" s="37">
        <v>0</v>
      </c>
      <c r="AT11" s="37"/>
      <c r="AU11" s="37">
        <f t="shared" si="6"/>
        <v>0</v>
      </c>
      <c r="AV11" s="37">
        <f t="shared" ref="AV11:AV21" si="36">AS11</f>
        <v>0</v>
      </c>
      <c r="AW11" s="37">
        <f t="shared" si="7"/>
        <v>0</v>
      </c>
      <c r="AX11" s="38">
        <f t="shared" si="8"/>
        <v>0</v>
      </c>
      <c r="AY11" s="38"/>
      <c r="AZ11" s="37">
        <v>0</v>
      </c>
      <c r="BA11" s="37"/>
      <c r="BB11" s="37">
        <f t="shared" si="9"/>
        <v>0</v>
      </c>
      <c r="BC11" s="37">
        <f t="shared" ref="BC11:BC21" si="37">AZ11</f>
        <v>0</v>
      </c>
      <c r="BD11" s="37">
        <f t="shared" si="10"/>
        <v>0</v>
      </c>
      <c r="BE11" s="38">
        <f t="shared" si="11"/>
        <v>0</v>
      </c>
      <c r="BF11" s="38"/>
      <c r="BG11" s="37">
        <v>0</v>
      </c>
      <c r="BH11" s="37"/>
      <c r="BI11" s="37">
        <f t="shared" si="12"/>
        <v>0</v>
      </c>
      <c r="BJ11" s="37">
        <f t="shared" si="13"/>
        <v>0</v>
      </c>
      <c r="BK11" s="37">
        <f t="shared" si="14"/>
        <v>0</v>
      </c>
      <c r="BL11" s="38">
        <f t="shared" si="15"/>
        <v>0</v>
      </c>
      <c r="BM11" s="38"/>
      <c r="BN11" s="37">
        <v>0</v>
      </c>
      <c r="BO11" s="37"/>
      <c r="BP11" s="37">
        <f t="shared" si="16"/>
        <v>0</v>
      </c>
      <c r="BQ11" s="37">
        <f t="shared" ref="BQ11:BQ21" si="38">BN11</f>
        <v>0</v>
      </c>
      <c r="BR11" s="37">
        <f t="shared" si="17"/>
        <v>0</v>
      </c>
      <c r="BS11" s="38">
        <f t="shared" si="18"/>
        <v>0</v>
      </c>
      <c r="BU11" s="37">
        <v>0</v>
      </c>
      <c r="BV11" s="37"/>
      <c r="BW11" s="37">
        <f t="shared" si="19"/>
        <v>0</v>
      </c>
      <c r="BX11" s="37">
        <f t="shared" ref="BX11:BX21" si="39">BU11</f>
        <v>0</v>
      </c>
      <c r="BY11" s="37">
        <f t="shared" si="20"/>
        <v>0</v>
      </c>
      <c r="BZ11" s="38">
        <f t="shared" si="21"/>
        <v>0</v>
      </c>
    </row>
    <row r="12" spans="1:78" x14ac:dyDescent="0.25">
      <c r="A12" s="34" t="s">
        <v>147</v>
      </c>
      <c r="B12" s="26">
        <v>62</v>
      </c>
      <c r="D12" s="26">
        <v>68</v>
      </c>
      <c r="E12" s="26">
        <f t="shared" si="22"/>
        <v>62</v>
      </c>
      <c r="F12" s="26">
        <f t="shared" si="23"/>
        <v>-6</v>
      </c>
      <c r="H12" s="26">
        <v>33</v>
      </c>
      <c r="J12" s="26">
        <v>65</v>
      </c>
      <c r="K12" s="26">
        <f t="shared" si="24"/>
        <v>33</v>
      </c>
      <c r="L12" s="26">
        <f t="shared" si="25"/>
        <v>-32</v>
      </c>
      <c r="N12" s="26">
        <v>37</v>
      </c>
      <c r="P12" s="26">
        <f t="shared" si="0"/>
        <v>62</v>
      </c>
      <c r="Q12" s="26">
        <f t="shared" si="26"/>
        <v>37</v>
      </c>
      <c r="R12" s="26">
        <f t="shared" si="27"/>
        <v>-25</v>
      </c>
      <c r="T12" s="26">
        <v>38</v>
      </c>
      <c r="V12" s="26">
        <f t="shared" si="1"/>
        <v>33</v>
      </c>
      <c r="W12" s="26">
        <f t="shared" si="28"/>
        <v>38</v>
      </c>
      <c r="X12" s="26">
        <f t="shared" si="29"/>
        <v>5</v>
      </c>
      <c r="Z12" s="26">
        <v>21</v>
      </c>
      <c r="AB12" s="26">
        <f t="shared" si="2"/>
        <v>37</v>
      </c>
      <c r="AC12" s="26">
        <f t="shared" si="30"/>
        <v>21</v>
      </c>
      <c r="AD12" s="26">
        <f t="shared" si="31"/>
        <v>-16</v>
      </c>
      <c r="AF12" s="26">
        <v>21</v>
      </c>
      <c r="AH12" s="26">
        <f t="shared" si="3"/>
        <v>38</v>
      </c>
      <c r="AI12" s="26">
        <f t="shared" si="32"/>
        <v>21</v>
      </c>
      <c r="AJ12" s="26">
        <f t="shared" si="33"/>
        <v>-17</v>
      </c>
      <c r="AL12" s="37">
        <v>0</v>
      </c>
      <c r="AM12" s="37"/>
      <c r="AN12" s="37">
        <f t="shared" si="4"/>
        <v>21</v>
      </c>
      <c r="AO12" s="37">
        <f t="shared" si="34"/>
        <v>0</v>
      </c>
      <c r="AP12" s="37">
        <f t="shared" si="35"/>
        <v>-21</v>
      </c>
      <c r="AQ12" s="38">
        <f t="shared" si="5"/>
        <v>-21</v>
      </c>
      <c r="AR12" s="38"/>
      <c r="AS12" s="37">
        <v>0</v>
      </c>
      <c r="AT12" s="37"/>
      <c r="AU12" s="37">
        <f t="shared" si="6"/>
        <v>21</v>
      </c>
      <c r="AV12" s="37">
        <f t="shared" si="36"/>
        <v>0</v>
      </c>
      <c r="AW12" s="37">
        <f t="shared" si="7"/>
        <v>-21</v>
      </c>
      <c r="AX12" s="38">
        <f t="shared" si="8"/>
        <v>0</v>
      </c>
      <c r="AY12" s="38"/>
      <c r="AZ12" s="37">
        <v>0</v>
      </c>
      <c r="BA12" s="37"/>
      <c r="BB12" s="37">
        <f t="shared" si="9"/>
        <v>0</v>
      </c>
      <c r="BC12" s="37">
        <f t="shared" si="37"/>
        <v>0</v>
      </c>
      <c r="BD12" s="37">
        <f t="shared" si="10"/>
        <v>0</v>
      </c>
      <c r="BE12" s="38">
        <f t="shared" si="11"/>
        <v>0</v>
      </c>
      <c r="BF12" s="38"/>
      <c r="BG12" s="37">
        <v>0</v>
      </c>
      <c r="BH12" s="37"/>
      <c r="BI12" s="37">
        <f t="shared" si="12"/>
        <v>0</v>
      </c>
      <c r="BJ12" s="37">
        <f t="shared" si="13"/>
        <v>0</v>
      </c>
      <c r="BK12" s="37">
        <f t="shared" si="14"/>
        <v>0</v>
      </c>
      <c r="BL12" s="38">
        <f t="shared" si="15"/>
        <v>0</v>
      </c>
      <c r="BM12" s="38"/>
      <c r="BN12" s="37">
        <v>0</v>
      </c>
      <c r="BO12" s="37"/>
      <c r="BP12" s="37">
        <f t="shared" si="16"/>
        <v>0</v>
      </c>
      <c r="BQ12" s="37">
        <f t="shared" si="38"/>
        <v>0</v>
      </c>
      <c r="BR12" s="37">
        <f t="shared" si="17"/>
        <v>0</v>
      </c>
      <c r="BS12" s="38">
        <f t="shared" si="18"/>
        <v>0</v>
      </c>
      <c r="BU12" s="37">
        <v>0</v>
      </c>
      <c r="BV12" s="37"/>
      <c r="BW12" s="37">
        <f t="shared" si="19"/>
        <v>0</v>
      </c>
      <c r="BX12" s="37">
        <f t="shared" si="39"/>
        <v>0</v>
      </c>
      <c r="BY12" s="37">
        <f t="shared" si="20"/>
        <v>0</v>
      </c>
      <c r="BZ12" s="38">
        <f t="shared" si="21"/>
        <v>0</v>
      </c>
    </row>
    <row r="13" spans="1:78" x14ac:dyDescent="0.25">
      <c r="A13" s="34" t="s">
        <v>148</v>
      </c>
      <c r="B13" s="26">
        <v>1249</v>
      </c>
      <c r="D13" s="26">
        <v>972</v>
      </c>
      <c r="E13" s="26">
        <f t="shared" si="22"/>
        <v>1249</v>
      </c>
      <c r="F13" s="26">
        <f t="shared" si="23"/>
        <v>277</v>
      </c>
      <c r="H13" s="26">
        <v>1107</v>
      </c>
      <c r="J13" s="26">
        <v>1347</v>
      </c>
      <c r="K13" s="26">
        <f t="shared" si="24"/>
        <v>1107</v>
      </c>
      <c r="L13" s="26">
        <f t="shared" si="25"/>
        <v>-240</v>
      </c>
      <c r="N13" s="26">
        <v>1380</v>
      </c>
      <c r="P13" s="26">
        <f t="shared" si="0"/>
        <v>1249</v>
      </c>
      <c r="Q13" s="26">
        <f t="shared" si="26"/>
        <v>1380</v>
      </c>
      <c r="R13" s="26">
        <f t="shared" si="27"/>
        <v>131</v>
      </c>
      <c r="T13" s="26">
        <v>2307</v>
      </c>
      <c r="V13" s="26">
        <f t="shared" si="1"/>
        <v>1107</v>
      </c>
      <c r="W13" s="26">
        <f t="shared" si="28"/>
        <v>2307</v>
      </c>
      <c r="X13" s="26">
        <f t="shared" si="29"/>
        <v>1200</v>
      </c>
      <c r="Z13" s="26">
        <v>1207</v>
      </c>
      <c r="AB13" s="26">
        <f t="shared" si="2"/>
        <v>1380</v>
      </c>
      <c r="AC13" s="26">
        <f t="shared" si="30"/>
        <v>1207</v>
      </c>
      <c r="AD13" s="26">
        <f t="shared" si="31"/>
        <v>-173</v>
      </c>
      <c r="AF13" s="26">
        <v>1078</v>
      </c>
      <c r="AH13" s="26">
        <f t="shared" si="3"/>
        <v>2307</v>
      </c>
      <c r="AI13" s="26">
        <f t="shared" si="32"/>
        <v>1078</v>
      </c>
      <c r="AJ13" s="26">
        <f t="shared" si="33"/>
        <v>-1229</v>
      </c>
      <c r="AL13" s="37">
        <v>1661.69</v>
      </c>
      <c r="AM13" s="37"/>
      <c r="AN13" s="37">
        <f t="shared" si="4"/>
        <v>1207</v>
      </c>
      <c r="AO13" s="37">
        <f t="shared" si="34"/>
        <v>1661.69</v>
      </c>
      <c r="AP13" s="37">
        <f t="shared" si="35"/>
        <v>454.69000000000005</v>
      </c>
      <c r="AQ13" s="38">
        <f t="shared" si="5"/>
        <v>583.69000000000005</v>
      </c>
      <c r="AR13" s="38"/>
      <c r="AS13" s="37">
        <v>1080</v>
      </c>
      <c r="AT13" s="37"/>
      <c r="AU13" s="37">
        <f t="shared" si="6"/>
        <v>1078</v>
      </c>
      <c r="AV13" s="37">
        <f t="shared" si="36"/>
        <v>1080</v>
      </c>
      <c r="AW13" s="37">
        <f t="shared" si="7"/>
        <v>2</v>
      </c>
      <c r="AX13" s="38">
        <f t="shared" si="8"/>
        <v>-581.69000000000005</v>
      </c>
      <c r="AY13" s="38"/>
      <c r="AZ13" s="37">
        <v>986.43</v>
      </c>
      <c r="BA13" s="37"/>
      <c r="BB13" s="37">
        <f t="shared" si="9"/>
        <v>1661.69</v>
      </c>
      <c r="BC13" s="37">
        <f t="shared" si="37"/>
        <v>986.43</v>
      </c>
      <c r="BD13" s="37">
        <f t="shared" si="10"/>
        <v>-675.2600000000001</v>
      </c>
      <c r="BE13" s="38">
        <f t="shared" si="11"/>
        <v>986.43</v>
      </c>
      <c r="BF13" s="38"/>
      <c r="BG13" s="37">
        <v>1151.57</v>
      </c>
      <c r="BH13" s="37"/>
      <c r="BI13" s="37">
        <f t="shared" si="12"/>
        <v>1080</v>
      </c>
      <c r="BJ13" s="37">
        <f t="shared" si="13"/>
        <v>1151.57</v>
      </c>
      <c r="BK13" s="37">
        <f t="shared" si="14"/>
        <v>71.569999999999936</v>
      </c>
      <c r="BL13" s="38">
        <f t="shared" si="15"/>
        <v>1151.57</v>
      </c>
      <c r="BM13" s="38"/>
      <c r="BN13" s="37">
        <v>2242.9</v>
      </c>
      <c r="BO13" s="37"/>
      <c r="BP13" s="37">
        <f t="shared" si="16"/>
        <v>986.43</v>
      </c>
      <c r="BQ13" s="37">
        <f t="shared" si="38"/>
        <v>2242.9</v>
      </c>
      <c r="BR13" s="26">
        <f t="shared" si="17"/>
        <v>1256.4700000000003</v>
      </c>
      <c r="BS13" s="38">
        <f t="shared" si="18"/>
        <v>2242.9</v>
      </c>
      <c r="BU13" s="37">
        <v>3104.96</v>
      </c>
      <c r="BV13" s="37"/>
      <c r="BW13" s="37">
        <f t="shared" si="19"/>
        <v>1151.57</v>
      </c>
      <c r="BX13" s="37">
        <f t="shared" si="39"/>
        <v>3104.96</v>
      </c>
      <c r="BY13" s="26">
        <f t="shared" si="20"/>
        <v>1953.39</v>
      </c>
      <c r="BZ13" s="38">
        <f t="shared" si="21"/>
        <v>862.06</v>
      </c>
    </row>
    <row r="14" spans="1:78" x14ac:dyDescent="0.25">
      <c r="A14" s="34" t="s">
        <v>149</v>
      </c>
      <c r="B14" s="26">
        <v>0</v>
      </c>
      <c r="D14" s="26">
        <v>0</v>
      </c>
      <c r="E14" s="26">
        <f t="shared" si="22"/>
        <v>0</v>
      </c>
      <c r="F14" s="26">
        <f t="shared" si="23"/>
        <v>0</v>
      </c>
      <c r="H14" s="26">
        <v>0</v>
      </c>
      <c r="J14" s="26">
        <v>0</v>
      </c>
      <c r="K14" s="26">
        <f t="shared" si="24"/>
        <v>0</v>
      </c>
      <c r="L14" s="26">
        <f t="shared" si="25"/>
        <v>0</v>
      </c>
      <c r="N14" s="26">
        <v>0</v>
      </c>
      <c r="P14" s="26">
        <f t="shared" si="0"/>
        <v>0</v>
      </c>
      <c r="Q14" s="26">
        <f t="shared" si="26"/>
        <v>0</v>
      </c>
      <c r="R14" s="26">
        <f t="shared" si="27"/>
        <v>0</v>
      </c>
      <c r="T14" s="26">
        <v>0</v>
      </c>
      <c r="V14" s="26">
        <f t="shared" si="1"/>
        <v>0</v>
      </c>
      <c r="W14" s="26">
        <f t="shared" si="28"/>
        <v>0</v>
      </c>
      <c r="X14" s="26">
        <f t="shared" si="29"/>
        <v>0</v>
      </c>
      <c r="Z14" s="26">
        <v>0</v>
      </c>
      <c r="AB14" s="26">
        <f t="shared" si="2"/>
        <v>0</v>
      </c>
      <c r="AC14" s="26">
        <f t="shared" si="30"/>
        <v>0</v>
      </c>
      <c r="AD14" s="26">
        <f t="shared" si="31"/>
        <v>0</v>
      </c>
      <c r="AF14" s="26">
        <v>0</v>
      </c>
      <c r="AH14" s="26">
        <f t="shared" si="3"/>
        <v>0</v>
      </c>
      <c r="AI14" s="26">
        <f t="shared" si="32"/>
        <v>0</v>
      </c>
      <c r="AJ14" s="26">
        <f t="shared" si="33"/>
        <v>0</v>
      </c>
      <c r="AL14" s="37">
        <v>0</v>
      </c>
      <c r="AM14" s="37"/>
      <c r="AN14" s="37">
        <f t="shared" si="4"/>
        <v>0</v>
      </c>
      <c r="AO14" s="37">
        <f t="shared" si="34"/>
        <v>0</v>
      </c>
      <c r="AP14" s="37">
        <f t="shared" si="35"/>
        <v>0</v>
      </c>
      <c r="AQ14" s="38">
        <f t="shared" si="5"/>
        <v>0</v>
      </c>
      <c r="AR14" s="38"/>
      <c r="AS14" s="37">
        <v>0</v>
      </c>
      <c r="AT14" s="37"/>
      <c r="AU14" s="37">
        <f t="shared" si="6"/>
        <v>0</v>
      </c>
      <c r="AV14" s="37">
        <f t="shared" si="36"/>
        <v>0</v>
      </c>
      <c r="AW14" s="37">
        <f t="shared" si="7"/>
        <v>0</v>
      </c>
      <c r="AX14" s="38">
        <f t="shared" si="8"/>
        <v>0</v>
      </c>
      <c r="AY14" s="38"/>
      <c r="AZ14" s="37">
        <v>0</v>
      </c>
      <c r="BA14" s="37"/>
      <c r="BB14" s="37">
        <f t="shared" si="9"/>
        <v>0</v>
      </c>
      <c r="BC14" s="37">
        <f t="shared" si="37"/>
        <v>0</v>
      </c>
      <c r="BD14" s="37">
        <f t="shared" si="10"/>
        <v>0</v>
      </c>
      <c r="BE14" s="38">
        <f t="shared" si="11"/>
        <v>0</v>
      </c>
      <c r="BF14" s="38"/>
      <c r="BG14" s="37">
        <v>0</v>
      </c>
      <c r="BH14" s="37"/>
      <c r="BI14" s="37">
        <f t="shared" si="12"/>
        <v>0</v>
      </c>
      <c r="BJ14" s="37">
        <f t="shared" si="13"/>
        <v>0</v>
      </c>
      <c r="BK14" s="37">
        <f t="shared" si="14"/>
        <v>0</v>
      </c>
      <c r="BL14" s="38">
        <f t="shared" si="15"/>
        <v>0</v>
      </c>
      <c r="BM14" s="38"/>
      <c r="BN14" s="37">
        <v>0</v>
      </c>
      <c r="BO14" s="37"/>
      <c r="BP14" s="37">
        <f t="shared" si="16"/>
        <v>0</v>
      </c>
      <c r="BQ14" s="37">
        <f t="shared" si="38"/>
        <v>0</v>
      </c>
      <c r="BR14" s="37">
        <f t="shared" si="17"/>
        <v>0</v>
      </c>
      <c r="BS14" s="38">
        <f t="shared" si="18"/>
        <v>0</v>
      </c>
      <c r="BU14" s="37">
        <v>0</v>
      </c>
      <c r="BV14" s="37"/>
      <c r="BW14" s="37">
        <f t="shared" si="19"/>
        <v>0</v>
      </c>
      <c r="BX14" s="37">
        <f t="shared" si="39"/>
        <v>0</v>
      </c>
      <c r="BY14" s="37">
        <f t="shared" si="20"/>
        <v>0</v>
      </c>
      <c r="BZ14" s="38">
        <f t="shared" si="21"/>
        <v>0</v>
      </c>
    </row>
    <row r="15" spans="1:78" x14ac:dyDescent="0.25">
      <c r="A15" s="34" t="s">
        <v>150</v>
      </c>
      <c r="B15" s="26">
        <v>0</v>
      </c>
      <c r="D15" s="26">
        <v>0</v>
      </c>
      <c r="E15" s="26">
        <f t="shared" si="22"/>
        <v>0</v>
      </c>
      <c r="F15" s="26">
        <f t="shared" si="23"/>
        <v>0</v>
      </c>
      <c r="H15" s="26">
        <v>0</v>
      </c>
      <c r="J15" s="26">
        <v>0</v>
      </c>
      <c r="K15" s="26">
        <f t="shared" si="24"/>
        <v>0</v>
      </c>
      <c r="L15" s="26">
        <f t="shared" si="25"/>
        <v>0</v>
      </c>
      <c r="N15" s="26">
        <v>0</v>
      </c>
      <c r="P15" s="26">
        <f t="shared" si="0"/>
        <v>0</v>
      </c>
      <c r="Q15" s="26">
        <f t="shared" si="26"/>
        <v>0</v>
      </c>
      <c r="R15" s="26">
        <f t="shared" si="27"/>
        <v>0</v>
      </c>
      <c r="T15" s="26">
        <v>0</v>
      </c>
      <c r="V15" s="26">
        <f t="shared" si="1"/>
        <v>0</v>
      </c>
      <c r="W15" s="26">
        <f t="shared" si="28"/>
        <v>0</v>
      </c>
      <c r="X15" s="26">
        <f t="shared" si="29"/>
        <v>0</v>
      </c>
      <c r="Z15" s="26">
        <v>0</v>
      </c>
      <c r="AB15" s="26">
        <f t="shared" si="2"/>
        <v>0</v>
      </c>
      <c r="AC15" s="26">
        <f t="shared" si="30"/>
        <v>0</v>
      </c>
      <c r="AD15" s="26">
        <f t="shared" si="31"/>
        <v>0</v>
      </c>
      <c r="AF15" s="26">
        <v>0</v>
      </c>
      <c r="AH15" s="26">
        <f t="shared" si="3"/>
        <v>0</v>
      </c>
      <c r="AI15" s="26">
        <f t="shared" si="32"/>
        <v>0</v>
      </c>
      <c r="AJ15" s="26">
        <f t="shared" si="33"/>
        <v>0</v>
      </c>
      <c r="AL15" s="37">
        <v>0</v>
      </c>
      <c r="AM15" s="37"/>
      <c r="AN15" s="37">
        <f t="shared" si="4"/>
        <v>0</v>
      </c>
      <c r="AO15" s="37">
        <f t="shared" si="34"/>
        <v>0</v>
      </c>
      <c r="AP15" s="37">
        <f t="shared" si="35"/>
        <v>0</v>
      </c>
      <c r="AQ15" s="38">
        <f t="shared" si="5"/>
        <v>0</v>
      </c>
      <c r="AR15" s="38"/>
      <c r="AS15" s="37">
        <v>0</v>
      </c>
      <c r="AT15" s="37"/>
      <c r="AU15" s="37">
        <f t="shared" si="6"/>
        <v>0</v>
      </c>
      <c r="AV15" s="37">
        <f t="shared" si="36"/>
        <v>0</v>
      </c>
      <c r="AW15" s="37">
        <f t="shared" si="7"/>
        <v>0</v>
      </c>
      <c r="AX15" s="38">
        <f t="shared" si="8"/>
        <v>0</v>
      </c>
      <c r="AY15" s="38"/>
      <c r="AZ15" s="37">
        <v>0</v>
      </c>
      <c r="BA15" s="37"/>
      <c r="BB15" s="37">
        <f t="shared" si="9"/>
        <v>0</v>
      </c>
      <c r="BC15" s="37">
        <f t="shared" si="37"/>
        <v>0</v>
      </c>
      <c r="BD15" s="37">
        <f t="shared" si="10"/>
        <v>0</v>
      </c>
      <c r="BE15" s="38">
        <f t="shared" si="11"/>
        <v>0</v>
      </c>
      <c r="BF15" s="38"/>
      <c r="BG15" s="37">
        <v>0</v>
      </c>
      <c r="BH15" s="37"/>
      <c r="BI15" s="37">
        <f t="shared" si="12"/>
        <v>0</v>
      </c>
      <c r="BJ15" s="37">
        <f t="shared" si="13"/>
        <v>0</v>
      </c>
      <c r="BK15" s="37">
        <f t="shared" si="14"/>
        <v>0</v>
      </c>
      <c r="BL15" s="38">
        <f t="shared" si="15"/>
        <v>0</v>
      </c>
      <c r="BM15" s="38"/>
      <c r="BN15" s="37">
        <v>0</v>
      </c>
      <c r="BO15" s="37"/>
      <c r="BP15" s="37">
        <f t="shared" si="16"/>
        <v>0</v>
      </c>
      <c r="BQ15" s="37">
        <f t="shared" si="38"/>
        <v>0</v>
      </c>
      <c r="BR15" s="37">
        <f t="shared" si="17"/>
        <v>0</v>
      </c>
      <c r="BS15" s="38">
        <f t="shared" si="18"/>
        <v>0</v>
      </c>
      <c r="BU15" s="37">
        <v>-178.91</v>
      </c>
      <c r="BV15" s="37"/>
      <c r="BW15" s="37">
        <f t="shared" si="19"/>
        <v>0</v>
      </c>
      <c r="BX15" s="37">
        <f t="shared" si="39"/>
        <v>-178.91</v>
      </c>
      <c r="BY15" s="37">
        <f t="shared" si="20"/>
        <v>-178.91</v>
      </c>
      <c r="BZ15" s="38">
        <f t="shared" si="21"/>
        <v>-178.91</v>
      </c>
    </row>
    <row r="16" spans="1:78" x14ac:dyDescent="0.25">
      <c r="A16" s="34" t="s">
        <v>151</v>
      </c>
      <c r="B16" s="26">
        <v>0</v>
      </c>
      <c r="D16" s="26">
        <v>0</v>
      </c>
      <c r="E16" s="26">
        <f t="shared" si="22"/>
        <v>0</v>
      </c>
      <c r="F16" s="26">
        <f t="shared" si="23"/>
        <v>0</v>
      </c>
      <c r="H16" s="26">
        <v>0</v>
      </c>
      <c r="J16" s="26">
        <v>0</v>
      </c>
      <c r="K16" s="26">
        <f t="shared" si="24"/>
        <v>0</v>
      </c>
      <c r="L16" s="26">
        <f t="shared" si="25"/>
        <v>0</v>
      </c>
      <c r="N16" s="26">
        <v>0</v>
      </c>
      <c r="P16" s="26">
        <f t="shared" si="0"/>
        <v>0</v>
      </c>
      <c r="Q16" s="26">
        <f t="shared" si="26"/>
        <v>0</v>
      </c>
      <c r="R16" s="26">
        <f t="shared" si="27"/>
        <v>0</v>
      </c>
      <c r="T16" s="26">
        <v>0</v>
      </c>
      <c r="V16" s="26">
        <f t="shared" si="1"/>
        <v>0</v>
      </c>
      <c r="W16" s="26">
        <f t="shared" si="28"/>
        <v>0</v>
      </c>
      <c r="X16" s="26">
        <f t="shared" si="29"/>
        <v>0</v>
      </c>
      <c r="Z16" s="26">
        <v>0</v>
      </c>
      <c r="AB16" s="26">
        <f t="shared" si="2"/>
        <v>0</v>
      </c>
      <c r="AC16" s="26">
        <f t="shared" si="30"/>
        <v>0</v>
      </c>
      <c r="AD16" s="26">
        <f t="shared" si="31"/>
        <v>0</v>
      </c>
      <c r="AF16" s="26">
        <v>0</v>
      </c>
      <c r="AH16" s="26">
        <f t="shared" si="3"/>
        <v>0</v>
      </c>
      <c r="AI16" s="26">
        <f t="shared" si="32"/>
        <v>0</v>
      </c>
      <c r="AJ16" s="26">
        <f t="shared" si="33"/>
        <v>0</v>
      </c>
      <c r="AL16" s="37">
        <v>0</v>
      </c>
      <c r="AM16" s="37"/>
      <c r="AN16" s="37">
        <f t="shared" si="4"/>
        <v>0</v>
      </c>
      <c r="AO16" s="37">
        <f t="shared" si="34"/>
        <v>0</v>
      </c>
      <c r="AP16" s="37">
        <f t="shared" si="35"/>
        <v>0</v>
      </c>
      <c r="AQ16" s="38">
        <f t="shared" si="5"/>
        <v>0</v>
      </c>
      <c r="AR16" s="38"/>
      <c r="AS16" s="37">
        <v>0</v>
      </c>
      <c r="AT16" s="37"/>
      <c r="AU16" s="37">
        <f t="shared" si="6"/>
        <v>0</v>
      </c>
      <c r="AV16" s="37">
        <f t="shared" si="36"/>
        <v>0</v>
      </c>
      <c r="AW16" s="37">
        <f t="shared" si="7"/>
        <v>0</v>
      </c>
      <c r="AX16" s="38">
        <f t="shared" si="8"/>
        <v>0</v>
      </c>
      <c r="AY16" s="38"/>
      <c r="AZ16" s="37">
        <v>0</v>
      </c>
      <c r="BA16" s="37"/>
      <c r="BB16" s="37">
        <f t="shared" si="9"/>
        <v>0</v>
      </c>
      <c r="BC16" s="37">
        <f t="shared" si="37"/>
        <v>0</v>
      </c>
      <c r="BD16" s="37">
        <f t="shared" si="10"/>
        <v>0</v>
      </c>
      <c r="BE16" s="38">
        <f t="shared" si="11"/>
        <v>0</v>
      </c>
      <c r="BF16" s="38"/>
      <c r="BG16" s="37">
        <v>0</v>
      </c>
      <c r="BH16" s="37"/>
      <c r="BI16" s="37">
        <f t="shared" si="12"/>
        <v>0</v>
      </c>
      <c r="BJ16" s="37">
        <f t="shared" si="13"/>
        <v>0</v>
      </c>
      <c r="BK16" s="37">
        <f t="shared" si="14"/>
        <v>0</v>
      </c>
      <c r="BL16" s="38">
        <f t="shared" si="15"/>
        <v>0</v>
      </c>
      <c r="BM16" s="38"/>
      <c r="BN16" s="37">
        <v>0</v>
      </c>
      <c r="BO16" s="37"/>
      <c r="BP16" s="37">
        <f t="shared" si="16"/>
        <v>0</v>
      </c>
      <c r="BQ16" s="37">
        <f t="shared" si="38"/>
        <v>0</v>
      </c>
      <c r="BR16" s="37">
        <f t="shared" si="17"/>
        <v>0</v>
      </c>
      <c r="BS16" s="38">
        <f t="shared" si="18"/>
        <v>0</v>
      </c>
      <c r="BU16" s="37">
        <v>0</v>
      </c>
      <c r="BV16" s="37"/>
      <c r="BW16" s="37">
        <f t="shared" si="19"/>
        <v>0</v>
      </c>
      <c r="BX16" s="37">
        <f t="shared" si="39"/>
        <v>0</v>
      </c>
      <c r="BY16" s="37">
        <f t="shared" si="20"/>
        <v>0</v>
      </c>
      <c r="BZ16" s="38">
        <f t="shared" si="21"/>
        <v>0</v>
      </c>
    </row>
    <row r="17" spans="1:78" x14ac:dyDescent="0.25">
      <c r="A17" s="34" t="s">
        <v>152</v>
      </c>
      <c r="B17" s="26">
        <v>0</v>
      </c>
      <c r="D17" s="26">
        <v>0</v>
      </c>
      <c r="E17" s="26">
        <f t="shared" si="22"/>
        <v>0</v>
      </c>
      <c r="F17" s="26">
        <f t="shared" si="23"/>
        <v>0</v>
      </c>
      <c r="H17" s="26">
        <v>0</v>
      </c>
      <c r="J17" s="26">
        <v>0</v>
      </c>
      <c r="K17" s="26">
        <f t="shared" si="24"/>
        <v>0</v>
      </c>
      <c r="L17" s="26">
        <f t="shared" si="25"/>
        <v>0</v>
      </c>
      <c r="N17" s="26">
        <v>0</v>
      </c>
      <c r="P17" s="26">
        <f t="shared" si="0"/>
        <v>0</v>
      </c>
      <c r="Q17" s="26">
        <f t="shared" si="26"/>
        <v>0</v>
      </c>
      <c r="R17" s="26">
        <f t="shared" si="27"/>
        <v>0</v>
      </c>
      <c r="T17" s="26">
        <v>0</v>
      </c>
      <c r="V17" s="26">
        <f t="shared" si="1"/>
        <v>0</v>
      </c>
      <c r="W17" s="26">
        <f t="shared" si="28"/>
        <v>0</v>
      </c>
      <c r="X17" s="26">
        <f t="shared" si="29"/>
        <v>0</v>
      </c>
      <c r="Z17" s="26">
        <v>0</v>
      </c>
      <c r="AB17" s="26">
        <f t="shared" si="2"/>
        <v>0</v>
      </c>
      <c r="AC17" s="26">
        <f t="shared" si="30"/>
        <v>0</v>
      </c>
      <c r="AD17" s="26">
        <f t="shared" si="31"/>
        <v>0</v>
      </c>
      <c r="AF17" s="26">
        <v>0</v>
      </c>
      <c r="AH17" s="26">
        <f t="shared" si="3"/>
        <v>0</v>
      </c>
      <c r="AI17" s="26">
        <f t="shared" si="32"/>
        <v>0</v>
      </c>
      <c r="AJ17" s="26">
        <f t="shared" si="33"/>
        <v>0</v>
      </c>
      <c r="AL17" s="37">
        <v>0</v>
      </c>
      <c r="AM17" s="37"/>
      <c r="AN17" s="37">
        <f t="shared" si="4"/>
        <v>0</v>
      </c>
      <c r="AO17" s="37">
        <f t="shared" si="34"/>
        <v>0</v>
      </c>
      <c r="AP17" s="37">
        <f t="shared" si="35"/>
        <v>0</v>
      </c>
      <c r="AQ17" s="38">
        <f t="shared" si="5"/>
        <v>0</v>
      </c>
      <c r="AR17" s="38"/>
      <c r="AS17" s="37">
        <v>0</v>
      </c>
      <c r="AT17" s="37"/>
      <c r="AU17" s="37">
        <f t="shared" si="6"/>
        <v>0</v>
      </c>
      <c r="AV17" s="37">
        <f t="shared" si="36"/>
        <v>0</v>
      </c>
      <c r="AW17" s="37">
        <f t="shared" si="7"/>
        <v>0</v>
      </c>
      <c r="AX17" s="38">
        <f t="shared" si="8"/>
        <v>0</v>
      </c>
      <c r="AY17" s="38"/>
      <c r="AZ17" s="37">
        <v>0</v>
      </c>
      <c r="BA17" s="37"/>
      <c r="BB17" s="37">
        <f t="shared" si="9"/>
        <v>0</v>
      </c>
      <c r="BC17" s="37">
        <f t="shared" si="37"/>
        <v>0</v>
      </c>
      <c r="BD17" s="37">
        <f t="shared" si="10"/>
        <v>0</v>
      </c>
      <c r="BE17" s="38">
        <f t="shared" si="11"/>
        <v>0</v>
      </c>
      <c r="BF17" s="38"/>
      <c r="BG17" s="37">
        <v>0</v>
      </c>
      <c r="BH17" s="37"/>
      <c r="BI17" s="37">
        <f t="shared" si="12"/>
        <v>0</v>
      </c>
      <c r="BJ17" s="37">
        <f t="shared" si="13"/>
        <v>0</v>
      </c>
      <c r="BK17" s="37">
        <f t="shared" si="14"/>
        <v>0</v>
      </c>
      <c r="BL17" s="38">
        <f t="shared" si="15"/>
        <v>0</v>
      </c>
      <c r="BM17" s="38"/>
      <c r="BN17" s="37">
        <v>0</v>
      </c>
      <c r="BO17" s="37"/>
      <c r="BP17" s="37">
        <f t="shared" si="16"/>
        <v>0</v>
      </c>
      <c r="BQ17" s="37">
        <f t="shared" si="38"/>
        <v>0</v>
      </c>
      <c r="BR17" s="37">
        <f t="shared" si="17"/>
        <v>0</v>
      </c>
      <c r="BS17" s="38">
        <f t="shared" si="18"/>
        <v>0</v>
      </c>
      <c r="BU17" s="37">
        <v>0</v>
      </c>
      <c r="BV17" s="37"/>
      <c r="BW17" s="37">
        <f t="shared" si="19"/>
        <v>0</v>
      </c>
      <c r="BX17" s="37">
        <f t="shared" si="39"/>
        <v>0</v>
      </c>
      <c r="BY17" s="37">
        <f t="shared" si="20"/>
        <v>0</v>
      </c>
      <c r="BZ17" s="38">
        <f t="shared" si="21"/>
        <v>0</v>
      </c>
    </row>
    <row r="18" spans="1:78" x14ac:dyDescent="0.25">
      <c r="A18" s="34" t="s">
        <v>153</v>
      </c>
      <c r="B18" s="26">
        <v>0</v>
      </c>
      <c r="D18" s="26">
        <v>0</v>
      </c>
      <c r="E18" s="26">
        <f t="shared" si="22"/>
        <v>0</v>
      </c>
      <c r="F18" s="26">
        <f t="shared" si="23"/>
        <v>0</v>
      </c>
      <c r="H18" s="26">
        <v>0</v>
      </c>
      <c r="J18" s="26">
        <v>0</v>
      </c>
      <c r="K18" s="26">
        <f t="shared" si="24"/>
        <v>0</v>
      </c>
      <c r="L18" s="26">
        <f t="shared" si="25"/>
        <v>0</v>
      </c>
      <c r="N18" s="26">
        <v>0</v>
      </c>
      <c r="P18" s="26">
        <f t="shared" si="0"/>
        <v>0</v>
      </c>
      <c r="Q18" s="26">
        <f t="shared" si="26"/>
        <v>0</v>
      </c>
      <c r="R18" s="26">
        <f t="shared" si="27"/>
        <v>0</v>
      </c>
      <c r="T18" s="26">
        <v>0</v>
      </c>
      <c r="V18" s="26">
        <f t="shared" si="1"/>
        <v>0</v>
      </c>
      <c r="W18" s="26">
        <f t="shared" si="28"/>
        <v>0</v>
      </c>
      <c r="X18" s="26">
        <f t="shared" si="29"/>
        <v>0</v>
      </c>
      <c r="Z18" s="26">
        <v>0</v>
      </c>
      <c r="AB18" s="26">
        <f t="shared" si="2"/>
        <v>0</v>
      </c>
      <c r="AC18" s="26">
        <f t="shared" si="30"/>
        <v>0</v>
      </c>
      <c r="AD18" s="26">
        <f t="shared" si="31"/>
        <v>0</v>
      </c>
      <c r="AF18" s="26">
        <v>0</v>
      </c>
      <c r="AH18" s="26">
        <f t="shared" si="3"/>
        <v>0</v>
      </c>
      <c r="AI18" s="26">
        <f t="shared" si="32"/>
        <v>0</v>
      </c>
      <c r="AJ18" s="26">
        <f t="shared" si="33"/>
        <v>0</v>
      </c>
      <c r="AL18" s="37">
        <v>0</v>
      </c>
      <c r="AM18" s="37"/>
      <c r="AN18" s="37">
        <f t="shared" si="4"/>
        <v>0</v>
      </c>
      <c r="AO18" s="37">
        <f t="shared" si="34"/>
        <v>0</v>
      </c>
      <c r="AP18" s="37">
        <f t="shared" si="35"/>
        <v>0</v>
      </c>
      <c r="AQ18" s="38">
        <f t="shared" si="5"/>
        <v>0</v>
      </c>
      <c r="AR18" s="38"/>
      <c r="AS18" s="37">
        <v>0</v>
      </c>
      <c r="AT18" s="37"/>
      <c r="AU18" s="37">
        <f t="shared" si="6"/>
        <v>0</v>
      </c>
      <c r="AV18" s="37">
        <f t="shared" si="36"/>
        <v>0</v>
      </c>
      <c r="AW18" s="37">
        <f t="shared" si="7"/>
        <v>0</v>
      </c>
      <c r="AX18" s="38">
        <f t="shared" si="8"/>
        <v>0</v>
      </c>
      <c r="AY18" s="38"/>
      <c r="AZ18" s="37">
        <v>0</v>
      </c>
      <c r="BA18" s="37"/>
      <c r="BB18" s="37">
        <f t="shared" si="9"/>
        <v>0</v>
      </c>
      <c r="BC18" s="37">
        <f t="shared" si="37"/>
        <v>0</v>
      </c>
      <c r="BD18" s="37">
        <f t="shared" si="10"/>
        <v>0</v>
      </c>
      <c r="BE18" s="38">
        <f t="shared" si="11"/>
        <v>0</v>
      </c>
      <c r="BF18" s="38"/>
      <c r="BG18" s="37">
        <v>0</v>
      </c>
      <c r="BH18" s="37"/>
      <c r="BI18" s="37">
        <f t="shared" si="12"/>
        <v>0</v>
      </c>
      <c r="BJ18" s="37">
        <f t="shared" si="13"/>
        <v>0</v>
      </c>
      <c r="BK18" s="37">
        <f t="shared" si="14"/>
        <v>0</v>
      </c>
      <c r="BL18" s="38">
        <f t="shared" si="15"/>
        <v>0</v>
      </c>
      <c r="BM18" s="38"/>
      <c r="BN18" s="37">
        <v>0</v>
      </c>
      <c r="BO18" s="37"/>
      <c r="BP18" s="37">
        <f t="shared" si="16"/>
        <v>0</v>
      </c>
      <c r="BQ18" s="37">
        <f t="shared" si="38"/>
        <v>0</v>
      </c>
      <c r="BR18" s="37">
        <f t="shared" si="17"/>
        <v>0</v>
      </c>
      <c r="BS18" s="38">
        <f t="shared" si="18"/>
        <v>0</v>
      </c>
      <c r="BU18" s="37">
        <v>0</v>
      </c>
      <c r="BV18" s="37"/>
      <c r="BW18" s="37">
        <f t="shared" si="19"/>
        <v>0</v>
      </c>
      <c r="BX18" s="37">
        <f t="shared" si="39"/>
        <v>0</v>
      </c>
      <c r="BY18" s="37">
        <f t="shared" si="20"/>
        <v>0</v>
      </c>
      <c r="BZ18" s="38">
        <f t="shared" si="21"/>
        <v>0</v>
      </c>
    </row>
    <row r="19" spans="1:78" x14ac:dyDescent="0.25">
      <c r="A19" s="34" t="s">
        <v>154</v>
      </c>
      <c r="B19" s="26">
        <v>0</v>
      </c>
      <c r="C19" s="39"/>
      <c r="D19" s="26">
        <v>121</v>
      </c>
      <c r="E19" s="26">
        <f t="shared" si="22"/>
        <v>0</v>
      </c>
      <c r="F19" s="26">
        <f t="shared" si="23"/>
        <v>-121</v>
      </c>
      <c r="H19" s="26">
        <v>0</v>
      </c>
      <c r="I19" s="39"/>
      <c r="J19" s="26">
        <v>120</v>
      </c>
      <c r="K19" s="26">
        <f t="shared" si="24"/>
        <v>0</v>
      </c>
      <c r="L19" s="26">
        <f t="shared" si="25"/>
        <v>-120</v>
      </c>
      <c r="N19" s="26">
        <v>0</v>
      </c>
      <c r="O19" s="39"/>
      <c r="P19" s="26">
        <f t="shared" si="0"/>
        <v>0</v>
      </c>
      <c r="Q19" s="26">
        <f t="shared" si="26"/>
        <v>0</v>
      </c>
      <c r="R19" s="26">
        <f t="shared" si="27"/>
        <v>0</v>
      </c>
      <c r="T19" s="26">
        <v>0</v>
      </c>
      <c r="U19" s="39"/>
      <c r="V19" s="26">
        <f t="shared" si="1"/>
        <v>0</v>
      </c>
      <c r="W19" s="26">
        <f t="shared" si="28"/>
        <v>0</v>
      </c>
      <c r="X19" s="26">
        <f t="shared" si="29"/>
        <v>0</v>
      </c>
      <c r="Z19" s="26">
        <v>0</v>
      </c>
      <c r="AA19" s="39"/>
      <c r="AB19" s="26">
        <f t="shared" si="2"/>
        <v>0</v>
      </c>
      <c r="AC19" s="26">
        <f t="shared" si="30"/>
        <v>0</v>
      </c>
      <c r="AD19" s="26">
        <f t="shared" si="31"/>
        <v>0</v>
      </c>
      <c r="AF19" s="26">
        <v>0</v>
      </c>
      <c r="AG19" s="39"/>
      <c r="AH19" s="26">
        <f t="shared" si="3"/>
        <v>0</v>
      </c>
      <c r="AI19" s="26">
        <f t="shared" si="32"/>
        <v>0</v>
      </c>
      <c r="AJ19" s="26">
        <f t="shared" si="33"/>
        <v>0</v>
      </c>
      <c r="AL19" s="37">
        <v>0</v>
      </c>
      <c r="AM19" s="40"/>
      <c r="AN19" s="37">
        <f t="shared" si="4"/>
        <v>0</v>
      </c>
      <c r="AO19" s="37">
        <f t="shared" si="34"/>
        <v>0</v>
      </c>
      <c r="AP19" s="37">
        <f t="shared" si="35"/>
        <v>0</v>
      </c>
      <c r="AQ19" s="38">
        <f t="shared" si="5"/>
        <v>0</v>
      </c>
      <c r="AR19" s="38"/>
      <c r="AS19" s="37">
        <v>0</v>
      </c>
      <c r="AT19" s="40"/>
      <c r="AU19" s="37">
        <f t="shared" si="6"/>
        <v>0</v>
      </c>
      <c r="AV19" s="37">
        <f t="shared" si="36"/>
        <v>0</v>
      </c>
      <c r="AW19" s="37">
        <f t="shared" si="7"/>
        <v>0</v>
      </c>
      <c r="AX19" s="38">
        <f t="shared" si="8"/>
        <v>0</v>
      </c>
      <c r="AY19" s="38"/>
      <c r="AZ19" s="37">
        <v>0</v>
      </c>
      <c r="BA19" s="40"/>
      <c r="BB19" s="37">
        <f t="shared" si="9"/>
        <v>0</v>
      </c>
      <c r="BC19" s="37">
        <f t="shared" si="37"/>
        <v>0</v>
      </c>
      <c r="BD19" s="37">
        <f t="shared" si="10"/>
        <v>0</v>
      </c>
      <c r="BE19" s="38">
        <f t="shared" si="11"/>
        <v>0</v>
      </c>
      <c r="BF19" s="38"/>
      <c r="BG19" s="37">
        <v>0</v>
      </c>
      <c r="BH19" s="40"/>
      <c r="BI19" s="37">
        <f t="shared" si="12"/>
        <v>0</v>
      </c>
      <c r="BJ19" s="37">
        <f t="shared" si="13"/>
        <v>0</v>
      </c>
      <c r="BK19" s="37">
        <f t="shared" si="14"/>
        <v>0</v>
      </c>
      <c r="BL19" s="38">
        <f t="shared" si="15"/>
        <v>0</v>
      </c>
      <c r="BM19" s="38"/>
      <c r="BN19" s="37">
        <v>0</v>
      </c>
      <c r="BO19" s="40"/>
      <c r="BP19" s="37">
        <f t="shared" si="16"/>
        <v>0</v>
      </c>
      <c r="BQ19" s="37">
        <f t="shared" si="38"/>
        <v>0</v>
      </c>
      <c r="BR19" s="37">
        <f t="shared" si="17"/>
        <v>0</v>
      </c>
      <c r="BS19" s="38">
        <f t="shared" si="18"/>
        <v>0</v>
      </c>
      <c r="BU19" s="37">
        <v>0</v>
      </c>
      <c r="BV19" s="40"/>
      <c r="BW19" s="37">
        <f t="shared" si="19"/>
        <v>0</v>
      </c>
      <c r="BX19" s="37">
        <f t="shared" si="39"/>
        <v>0</v>
      </c>
      <c r="BY19" s="37">
        <f t="shared" si="20"/>
        <v>0</v>
      </c>
      <c r="BZ19" s="38">
        <f t="shared" si="21"/>
        <v>0</v>
      </c>
    </row>
    <row r="20" spans="1:78" x14ac:dyDescent="0.25">
      <c r="A20" s="34" t="s">
        <v>155</v>
      </c>
      <c r="B20" s="26">
        <v>0</v>
      </c>
      <c r="C20" s="39"/>
      <c r="D20" s="26">
        <v>0</v>
      </c>
      <c r="E20" s="26">
        <f t="shared" si="22"/>
        <v>0</v>
      </c>
      <c r="F20" s="26">
        <f t="shared" si="23"/>
        <v>0</v>
      </c>
      <c r="H20" s="26">
        <v>0</v>
      </c>
      <c r="I20" s="39"/>
      <c r="J20" s="26">
        <v>0</v>
      </c>
      <c r="K20" s="26">
        <f t="shared" si="24"/>
        <v>0</v>
      </c>
      <c r="L20" s="26">
        <f t="shared" si="25"/>
        <v>0</v>
      </c>
      <c r="N20" s="26">
        <v>0</v>
      </c>
      <c r="O20" s="39"/>
      <c r="P20" s="26">
        <f t="shared" si="0"/>
        <v>0</v>
      </c>
      <c r="Q20" s="26">
        <f t="shared" si="26"/>
        <v>0</v>
      </c>
      <c r="R20" s="26">
        <f t="shared" si="27"/>
        <v>0</v>
      </c>
      <c r="T20" s="26">
        <v>608</v>
      </c>
      <c r="U20" s="39"/>
      <c r="V20" s="26">
        <f t="shared" si="1"/>
        <v>0</v>
      </c>
      <c r="W20" s="26">
        <f t="shared" si="28"/>
        <v>608</v>
      </c>
      <c r="X20" s="26">
        <f t="shared" si="29"/>
        <v>608</v>
      </c>
      <c r="Z20" s="26">
        <v>576</v>
      </c>
      <c r="AA20" s="39"/>
      <c r="AB20" s="26">
        <f t="shared" si="2"/>
        <v>0</v>
      </c>
      <c r="AC20" s="26">
        <f t="shared" si="30"/>
        <v>576</v>
      </c>
      <c r="AD20" s="26">
        <f t="shared" si="31"/>
        <v>576</v>
      </c>
      <c r="AF20" s="26">
        <v>555</v>
      </c>
      <c r="AG20" s="39"/>
      <c r="AH20" s="26">
        <f t="shared" si="3"/>
        <v>608</v>
      </c>
      <c r="AI20" s="26">
        <f t="shared" si="32"/>
        <v>555</v>
      </c>
      <c r="AJ20" s="26">
        <f t="shared" si="33"/>
        <v>-53</v>
      </c>
      <c r="AL20" s="37">
        <v>673.53</v>
      </c>
      <c r="AM20" s="40"/>
      <c r="AN20" s="37">
        <f t="shared" si="4"/>
        <v>576</v>
      </c>
      <c r="AO20" s="37">
        <f t="shared" si="34"/>
        <v>673.53</v>
      </c>
      <c r="AP20" s="37">
        <f t="shared" si="35"/>
        <v>97.529999999999973</v>
      </c>
      <c r="AQ20" s="38">
        <f t="shared" si="5"/>
        <v>118.52999999999997</v>
      </c>
      <c r="AR20" s="38"/>
      <c r="AS20" s="37">
        <v>526</v>
      </c>
      <c r="AT20" s="40"/>
      <c r="AU20" s="37">
        <f t="shared" si="6"/>
        <v>555</v>
      </c>
      <c r="AV20" s="37">
        <f t="shared" si="36"/>
        <v>526</v>
      </c>
      <c r="AW20" s="37">
        <f t="shared" si="7"/>
        <v>-29</v>
      </c>
      <c r="AX20" s="38">
        <f t="shared" si="8"/>
        <v>-147.52999999999997</v>
      </c>
      <c r="AY20" s="38"/>
      <c r="AZ20" s="37">
        <v>805.49</v>
      </c>
      <c r="BA20" s="40"/>
      <c r="BB20" s="37">
        <f t="shared" si="9"/>
        <v>673.53</v>
      </c>
      <c r="BC20" s="37">
        <f t="shared" si="37"/>
        <v>805.49</v>
      </c>
      <c r="BD20" s="37">
        <f t="shared" si="10"/>
        <v>131.96000000000004</v>
      </c>
      <c r="BE20" s="38">
        <f t="shared" si="11"/>
        <v>805.49</v>
      </c>
      <c r="BF20" s="38"/>
      <c r="BG20" s="37">
        <v>659.72</v>
      </c>
      <c r="BH20" s="40"/>
      <c r="BI20" s="37">
        <f t="shared" si="12"/>
        <v>526</v>
      </c>
      <c r="BJ20" s="37">
        <f t="shared" si="13"/>
        <v>659.72</v>
      </c>
      <c r="BK20" s="37">
        <f t="shared" si="14"/>
        <v>133.72000000000003</v>
      </c>
      <c r="BL20" s="38">
        <f t="shared" si="15"/>
        <v>659.72</v>
      </c>
      <c r="BM20" s="38"/>
      <c r="BN20" s="37">
        <v>475.74</v>
      </c>
      <c r="BO20" s="40"/>
      <c r="BP20" s="37">
        <f t="shared" si="16"/>
        <v>805.49</v>
      </c>
      <c r="BQ20" s="37">
        <f t="shared" si="38"/>
        <v>475.74</v>
      </c>
      <c r="BR20" s="26">
        <f t="shared" si="17"/>
        <v>-329.75</v>
      </c>
      <c r="BS20" s="38">
        <f t="shared" si="18"/>
        <v>475.74</v>
      </c>
      <c r="BU20" s="37">
        <v>519.66999999999996</v>
      </c>
      <c r="BV20" s="40"/>
      <c r="BW20" s="37">
        <f t="shared" si="19"/>
        <v>659.72</v>
      </c>
      <c r="BX20" s="37">
        <f t="shared" si="39"/>
        <v>519.66999999999996</v>
      </c>
      <c r="BY20" s="26">
        <f t="shared" si="20"/>
        <v>-140.05000000000007</v>
      </c>
      <c r="BZ20" s="38">
        <f t="shared" si="21"/>
        <v>43.92999999999995</v>
      </c>
    </row>
    <row r="21" spans="1:78" x14ac:dyDescent="0.25">
      <c r="A21" s="34" t="s">
        <v>156</v>
      </c>
      <c r="B21" s="41">
        <v>0</v>
      </c>
      <c r="D21" s="41">
        <v>0</v>
      </c>
      <c r="E21" s="41">
        <f t="shared" si="22"/>
        <v>0</v>
      </c>
      <c r="F21" s="41">
        <f t="shared" si="23"/>
        <v>0</v>
      </c>
      <c r="H21" s="41">
        <v>0</v>
      </c>
      <c r="J21" s="41">
        <v>0</v>
      </c>
      <c r="K21" s="41">
        <f t="shared" si="24"/>
        <v>0</v>
      </c>
      <c r="L21" s="41">
        <f t="shared" si="25"/>
        <v>0</v>
      </c>
      <c r="N21" s="41">
        <v>0</v>
      </c>
      <c r="P21" s="41">
        <f t="shared" si="0"/>
        <v>0</v>
      </c>
      <c r="Q21" s="41">
        <f t="shared" si="26"/>
        <v>0</v>
      </c>
      <c r="R21" s="41">
        <f t="shared" si="27"/>
        <v>0</v>
      </c>
      <c r="T21" s="41">
        <v>0</v>
      </c>
      <c r="V21" s="41">
        <f t="shared" si="1"/>
        <v>0</v>
      </c>
      <c r="W21" s="41">
        <f t="shared" si="28"/>
        <v>0</v>
      </c>
      <c r="X21" s="41">
        <f t="shared" si="29"/>
        <v>0</v>
      </c>
      <c r="Z21" s="41">
        <v>0</v>
      </c>
      <c r="AB21" s="41">
        <f t="shared" si="2"/>
        <v>0</v>
      </c>
      <c r="AC21" s="41">
        <f t="shared" si="30"/>
        <v>0</v>
      </c>
      <c r="AD21" s="41">
        <f t="shared" si="31"/>
        <v>0</v>
      </c>
      <c r="AF21" s="41">
        <v>0</v>
      </c>
      <c r="AH21" s="41">
        <f t="shared" si="3"/>
        <v>0</v>
      </c>
      <c r="AI21" s="41">
        <f t="shared" si="32"/>
        <v>0</v>
      </c>
      <c r="AJ21" s="41">
        <f t="shared" si="33"/>
        <v>0</v>
      </c>
      <c r="AL21" s="42">
        <v>0</v>
      </c>
      <c r="AM21" s="37"/>
      <c r="AN21" s="42">
        <v>694</v>
      </c>
      <c r="AO21" s="42">
        <f t="shared" si="34"/>
        <v>0</v>
      </c>
      <c r="AP21" s="42">
        <f t="shared" si="35"/>
        <v>-694</v>
      </c>
      <c r="AQ21" s="43">
        <f t="shared" si="5"/>
        <v>0</v>
      </c>
      <c r="AR21" s="43"/>
      <c r="AS21" s="42">
        <v>0</v>
      </c>
      <c r="AT21" s="37"/>
      <c r="AU21" s="42">
        <f>+AF26</f>
        <v>749</v>
      </c>
      <c r="AV21" s="42">
        <f t="shared" si="36"/>
        <v>0</v>
      </c>
      <c r="AW21" s="42">
        <f t="shared" si="7"/>
        <v>-749</v>
      </c>
      <c r="AX21" s="43">
        <f t="shared" si="8"/>
        <v>0</v>
      </c>
      <c r="AY21" s="43"/>
      <c r="AZ21" s="42">
        <v>0</v>
      </c>
      <c r="BA21" s="37"/>
      <c r="BB21" s="42">
        <f>+AL26</f>
        <v>0</v>
      </c>
      <c r="BC21" s="42">
        <f t="shared" si="37"/>
        <v>0</v>
      </c>
      <c r="BD21" s="42">
        <f t="shared" si="10"/>
        <v>0</v>
      </c>
      <c r="BE21" s="43">
        <f t="shared" si="11"/>
        <v>0</v>
      </c>
      <c r="BF21" s="43"/>
      <c r="BG21" s="42">
        <v>0</v>
      </c>
      <c r="BH21" s="37"/>
      <c r="BI21" s="42">
        <f>+AS26</f>
        <v>0</v>
      </c>
      <c r="BJ21" s="42">
        <f t="shared" si="13"/>
        <v>0</v>
      </c>
      <c r="BK21" s="42">
        <f t="shared" si="14"/>
        <v>0</v>
      </c>
      <c r="BL21" s="43">
        <f t="shared" si="15"/>
        <v>0</v>
      </c>
      <c r="BM21" s="43"/>
      <c r="BN21" s="42">
        <v>0</v>
      </c>
      <c r="BO21" s="37"/>
      <c r="BP21" s="42">
        <f>+AZ26</f>
        <v>0</v>
      </c>
      <c r="BQ21" s="42">
        <f t="shared" si="38"/>
        <v>0</v>
      </c>
      <c r="BR21" s="42">
        <f t="shared" si="17"/>
        <v>0</v>
      </c>
      <c r="BS21" s="43">
        <f t="shared" si="18"/>
        <v>0</v>
      </c>
      <c r="BU21" s="42">
        <v>0</v>
      </c>
      <c r="BV21" s="37"/>
      <c r="BW21" s="42">
        <f>+BG26</f>
        <v>0</v>
      </c>
      <c r="BX21" s="42">
        <f t="shared" si="39"/>
        <v>0</v>
      </c>
      <c r="BY21" s="42">
        <f t="shared" si="20"/>
        <v>0</v>
      </c>
      <c r="BZ21" s="43">
        <f t="shared" si="21"/>
        <v>0</v>
      </c>
    </row>
    <row r="22" spans="1:78" s="37" customFormat="1" x14ac:dyDescent="0.25">
      <c r="A22" s="37" t="s">
        <v>157</v>
      </c>
      <c r="B22" s="37">
        <f>SUM(B10:B21)</f>
        <v>1311</v>
      </c>
      <c r="D22" s="37">
        <f>SUM(D10:D21)</f>
        <v>1161</v>
      </c>
      <c r="E22" s="37">
        <f>SUM(E10:E21)</f>
        <v>1311</v>
      </c>
      <c r="F22" s="37">
        <f>SUM(F10:F21)</f>
        <v>150</v>
      </c>
      <c r="H22" s="37">
        <f>SUM(H10:H21)</f>
        <v>1140</v>
      </c>
      <c r="J22" s="37">
        <v>1532</v>
      </c>
      <c r="K22" s="37">
        <f>SUM(K10:K21)</f>
        <v>1140</v>
      </c>
      <c r="L22" s="37">
        <f>SUM(L10:L21)</f>
        <v>-392</v>
      </c>
      <c r="N22" s="37">
        <f>SUM(N10:N21)</f>
        <v>1417</v>
      </c>
      <c r="P22" s="37">
        <f>SUM(P10:P21)</f>
        <v>1311</v>
      </c>
      <c r="Q22" s="37">
        <f>SUM(Q10:Q21)</f>
        <v>1417</v>
      </c>
      <c r="R22" s="37">
        <f>SUM(R10:R21)</f>
        <v>106</v>
      </c>
      <c r="T22" s="37">
        <f>SUM(T10:T21)</f>
        <v>2953</v>
      </c>
      <c r="V22" s="37">
        <f>SUM(V10:V21)</f>
        <v>1140</v>
      </c>
      <c r="W22" s="37">
        <f>SUM(W10:W21)</f>
        <v>2953</v>
      </c>
      <c r="X22" s="37">
        <f>SUM(X10:X21)</f>
        <v>1813</v>
      </c>
      <c r="Z22" s="37">
        <f>SUM(Z10:Z21)</f>
        <v>1804</v>
      </c>
      <c r="AB22" s="37">
        <f>SUM(AB10:AB21)</f>
        <v>1417</v>
      </c>
      <c r="AC22" s="37">
        <f>SUM(AC10:AC21)</f>
        <v>1804</v>
      </c>
      <c r="AD22" s="37">
        <f>SUM(AD10:AD21)</f>
        <v>387</v>
      </c>
      <c r="AF22" s="37">
        <f>SUM(AF10:AF21)</f>
        <v>1654</v>
      </c>
      <c r="AH22" s="37">
        <f>SUM(AH10:AH21)</f>
        <v>2953</v>
      </c>
      <c r="AI22" s="37">
        <f>SUM(AI10:AI21)</f>
        <v>1654</v>
      </c>
      <c r="AJ22" s="37">
        <f>SUM(AJ10:AJ21)</f>
        <v>-1299</v>
      </c>
      <c r="AL22" s="37">
        <f>SUM(AL10:AL21)</f>
        <v>2335.2200000000003</v>
      </c>
      <c r="AN22" s="37">
        <f>SUM(AN10:AN21)</f>
        <v>2498</v>
      </c>
      <c r="AO22" s="37">
        <f>SUM(AO10:AO21)</f>
        <v>2335.2200000000003</v>
      </c>
      <c r="AP22" s="37">
        <f>SUM(AP10:AP21)</f>
        <v>-162.77999999999997</v>
      </c>
      <c r="AQ22" s="37">
        <f>SUM(AQ10:AQ21)</f>
        <v>681.22</v>
      </c>
      <c r="AS22" s="37">
        <f>SUM(AS10:AS21)</f>
        <v>1606</v>
      </c>
      <c r="AU22" s="37">
        <f>SUM(AU10:AU21)</f>
        <v>2403</v>
      </c>
      <c r="AV22" s="37">
        <f>SUM(AV10:AV21)</f>
        <v>1606</v>
      </c>
      <c r="AW22" s="37">
        <f>SUM(AW10:AW21)</f>
        <v>-797</v>
      </c>
      <c r="AX22" s="37">
        <f>SUM(AX10:AX21)</f>
        <v>-729.22</v>
      </c>
      <c r="AZ22" s="37">
        <f>SUM(AZ10:AZ21)</f>
        <v>1791.92</v>
      </c>
      <c r="BB22" s="37">
        <f>SUM(BB10:BB21)</f>
        <v>2335.2200000000003</v>
      </c>
      <c r="BC22" s="37">
        <f>SUM(BC10:BC21)</f>
        <v>1791.92</v>
      </c>
      <c r="BD22" s="37">
        <f>SUM(BD10:BD21)</f>
        <v>-543.30000000000007</v>
      </c>
      <c r="BE22" s="37">
        <f>SUM(BE10:BE21)</f>
        <v>1791.92</v>
      </c>
      <c r="BG22" s="37">
        <f>SUM(BG10:BG21)</f>
        <v>1811.29</v>
      </c>
      <c r="BI22" s="37">
        <f>SUM(BI10:BI21)</f>
        <v>1606</v>
      </c>
      <c r="BJ22" s="37">
        <f>SUM(BJ10:BJ21)</f>
        <v>1811.29</v>
      </c>
      <c r="BK22" s="37">
        <f>SUM(BK10:BK21)</f>
        <v>205.28999999999996</v>
      </c>
      <c r="BL22" s="37">
        <f>SUM(BL10:BL21)</f>
        <v>1811.29</v>
      </c>
      <c r="BN22" s="37">
        <f>SUM(BN10:BN21)</f>
        <v>2718.6400000000003</v>
      </c>
      <c r="BP22" s="37">
        <f>SUM(BP10:BP21)</f>
        <v>1791.92</v>
      </c>
      <c r="BQ22" s="37">
        <f>SUM(BQ10:BQ21)</f>
        <v>2718.6400000000003</v>
      </c>
      <c r="BR22" s="37">
        <f>SUM(BR10:BR21)</f>
        <v>926.72000000000025</v>
      </c>
      <c r="BS22" s="37">
        <f>SUM(BS10:BS21)</f>
        <v>2718.6400000000003</v>
      </c>
      <c r="BU22" s="37">
        <f>SUM(BU10:BU21)</f>
        <v>3445.7200000000003</v>
      </c>
      <c r="BW22" s="37">
        <f>SUM(BW10:BW21)</f>
        <v>1811.29</v>
      </c>
      <c r="BX22" s="37">
        <f>SUM(BX10:BX21)</f>
        <v>3445.7200000000003</v>
      </c>
      <c r="BY22" s="37">
        <f>SUM(BY10:BY21)</f>
        <v>1634.4299999999998</v>
      </c>
      <c r="BZ22" s="37">
        <f>SUM(BZ10:BZ21)</f>
        <v>727.07999999999993</v>
      </c>
    </row>
    <row r="23" spans="1:78" s="38" customForma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S23" s="37"/>
      <c r="AT23" s="37"/>
      <c r="AU23" s="37"/>
      <c r="AV23" s="37"/>
      <c r="AW23" s="37"/>
      <c r="AZ23" s="37"/>
      <c r="BA23" s="37"/>
      <c r="BB23" s="37"/>
      <c r="BC23" s="37"/>
      <c r="BD23" s="37"/>
      <c r="BG23" s="37"/>
      <c r="BH23" s="37"/>
      <c r="BI23" s="37"/>
      <c r="BJ23" s="37"/>
      <c r="BK23" s="37"/>
      <c r="BN23" s="37"/>
      <c r="BO23" s="37"/>
      <c r="BP23" s="37"/>
      <c r="BQ23" s="37"/>
      <c r="BR23" s="37"/>
      <c r="BU23" s="37"/>
      <c r="BV23" s="37"/>
      <c r="BW23" s="37"/>
      <c r="BX23" s="37"/>
      <c r="BY23" s="37"/>
    </row>
    <row r="24" spans="1:78" s="38" customFormat="1" x14ac:dyDescent="0.25">
      <c r="A24" s="38" t="s">
        <v>158</v>
      </c>
      <c r="B24" s="37">
        <f>F22</f>
        <v>150</v>
      </c>
      <c r="C24" s="37"/>
      <c r="D24" s="37"/>
      <c r="E24" s="37"/>
      <c r="F24" s="37"/>
      <c r="G24" s="37"/>
      <c r="H24" s="37">
        <f>L22</f>
        <v>-392</v>
      </c>
      <c r="I24" s="37"/>
      <c r="J24" s="37"/>
      <c r="K24" s="37"/>
      <c r="L24" s="37"/>
      <c r="M24" s="37"/>
      <c r="N24" s="37">
        <f>R22</f>
        <v>106</v>
      </c>
      <c r="O24" s="37"/>
      <c r="P24" s="37"/>
      <c r="Q24" s="37"/>
      <c r="R24" s="37"/>
      <c r="S24" s="37"/>
      <c r="T24" s="37">
        <f>X22</f>
        <v>1813</v>
      </c>
      <c r="U24" s="37"/>
      <c r="V24" s="37"/>
      <c r="W24" s="37"/>
      <c r="X24" s="37"/>
      <c r="Y24" s="37"/>
      <c r="Z24" s="37">
        <f>AD22</f>
        <v>387</v>
      </c>
      <c r="AA24" s="37"/>
      <c r="AB24" s="37"/>
      <c r="AC24" s="37"/>
      <c r="AD24" s="37"/>
      <c r="AE24" s="37"/>
      <c r="AF24" s="37">
        <f>AJ22</f>
        <v>-1299</v>
      </c>
      <c r="AG24" s="37"/>
      <c r="AH24" s="37"/>
      <c r="AI24" s="37"/>
      <c r="AJ24" s="37"/>
      <c r="AK24" s="37"/>
      <c r="AL24" s="37">
        <f>AP22</f>
        <v>-162.77999999999997</v>
      </c>
      <c r="AM24" s="37"/>
      <c r="AN24" s="37"/>
      <c r="AO24" s="37"/>
      <c r="AP24" s="37"/>
      <c r="AQ24" s="38">
        <f>AL24-AF24</f>
        <v>1136.22</v>
      </c>
      <c r="AS24" s="37">
        <f>AW22</f>
        <v>-797</v>
      </c>
      <c r="AT24" s="37"/>
      <c r="AU24" s="37"/>
      <c r="AV24" s="37"/>
      <c r="AW24" s="37"/>
      <c r="AX24" s="36">
        <f>AS24-AL24</f>
        <v>-634.22</v>
      </c>
      <c r="AZ24" s="37">
        <f>BD22</f>
        <v>-543.30000000000007</v>
      </c>
      <c r="BA24" s="37"/>
      <c r="BB24" s="37"/>
      <c r="BC24" s="37"/>
      <c r="BD24" s="37"/>
      <c r="BE24" s="36">
        <f>AZ24-AS24</f>
        <v>253.69999999999993</v>
      </c>
      <c r="BG24" s="37">
        <f>BK22</f>
        <v>205.28999999999996</v>
      </c>
      <c r="BH24" s="37"/>
      <c r="BI24" s="37"/>
      <c r="BJ24" s="37"/>
      <c r="BK24" s="37"/>
      <c r="BL24" s="36">
        <f>BG24-AZ24</f>
        <v>748.59</v>
      </c>
      <c r="BN24" s="37">
        <f>BR22</f>
        <v>926.72000000000025</v>
      </c>
      <c r="BO24" s="37"/>
      <c r="BP24" s="37"/>
      <c r="BQ24" s="37"/>
      <c r="BR24" s="37"/>
      <c r="BS24" s="36">
        <f>BN24-BG24</f>
        <v>721.43000000000029</v>
      </c>
      <c r="BU24" s="37">
        <f>BY22</f>
        <v>1634.4299999999998</v>
      </c>
      <c r="BV24" s="37"/>
      <c r="BW24" s="37"/>
      <c r="BX24" s="37"/>
      <c r="BY24" s="37"/>
      <c r="BZ24" s="36">
        <f>BU24-BN24</f>
        <v>707.70999999999958</v>
      </c>
    </row>
    <row r="25" spans="1:78" s="38" customFormat="1" x14ac:dyDescent="0.25">
      <c r="A25" s="38" t="s">
        <v>159</v>
      </c>
      <c r="B25" s="37">
        <v>1</v>
      </c>
      <c r="C25" s="37"/>
      <c r="D25" s="37" t="s">
        <v>161</v>
      </c>
      <c r="E25" s="37"/>
      <c r="F25" s="37"/>
      <c r="G25" s="37"/>
      <c r="H25" s="37"/>
      <c r="I25" s="37"/>
      <c r="J25" s="37"/>
      <c r="K25" s="37"/>
      <c r="L25" s="37"/>
      <c r="M25" s="37"/>
      <c r="N25" s="37">
        <v>0</v>
      </c>
      <c r="O25" s="37"/>
      <c r="P25" s="37"/>
      <c r="Q25" s="37"/>
      <c r="R25" s="37"/>
      <c r="S25" s="37"/>
      <c r="T25" s="37">
        <v>1</v>
      </c>
      <c r="U25" s="37"/>
      <c r="V25" s="37" t="s">
        <v>161</v>
      </c>
      <c r="W25" s="37"/>
      <c r="X25" s="37"/>
      <c r="Y25" s="37"/>
      <c r="Z25" s="37">
        <v>1</v>
      </c>
      <c r="AA25" s="37"/>
      <c r="AB25" s="37" t="s">
        <v>161</v>
      </c>
      <c r="AC25" s="37"/>
      <c r="AD25" s="37"/>
      <c r="AE25" s="37"/>
      <c r="AF25" s="37">
        <v>1</v>
      </c>
      <c r="AG25" s="37"/>
      <c r="AH25" s="37" t="s">
        <v>161</v>
      </c>
      <c r="AI25" s="37"/>
      <c r="AJ25" s="37"/>
      <c r="AK25" s="37"/>
      <c r="AL25" s="37">
        <v>0.01</v>
      </c>
      <c r="AM25" s="37"/>
      <c r="AN25" s="37" t="s">
        <v>161</v>
      </c>
      <c r="AO25" s="37"/>
      <c r="AP25" s="37"/>
      <c r="AQ25" s="38">
        <f>AL25-AF25</f>
        <v>-0.99</v>
      </c>
      <c r="AS25" s="37">
        <v>-1</v>
      </c>
      <c r="AT25" s="37"/>
      <c r="AU25" s="37" t="s">
        <v>161</v>
      </c>
      <c r="AV25" s="37"/>
      <c r="AW25" s="37"/>
      <c r="AX25" s="38">
        <f>AS25-AL25</f>
        <v>-1.01</v>
      </c>
      <c r="AZ25" s="37">
        <v>0.21</v>
      </c>
      <c r="BA25" s="37"/>
      <c r="BB25" s="37" t="s">
        <v>161</v>
      </c>
      <c r="BC25" s="37"/>
      <c r="BD25" s="37"/>
      <c r="BE25" s="38">
        <f>AZ25-AS25</f>
        <v>1.21</v>
      </c>
      <c r="BG25" s="37">
        <v>1</v>
      </c>
      <c r="BH25" s="37"/>
      <c r="BI25" s="37" t="s">
        <v>161</v>
      </c>
      <c r="BJ25" s="37"/>
      <c r="BK25" s="37"/>
      <c r="BL25" s="38">
        <f>BG25-AZ25</f>
        <v>0.79</v>
      </c>
      <c r="BN25" s="37">
        <v>-7.0000000000000007E-2</v>
      </c>
      <c r="BO25" s="37"/>
      <c r="BP25" s="37" t="s">
        <v>161</v>
      </c>
      <c r="BQ25" s="37"/>
      <c r="BR25" s="37"/>
      <c r="BS25" s="38">
        <f>BN25-BG25</f>
        <v>-1.07</v>
      </c>
      <c r="BU25" s="37">
        <v>0.3</v>
      </c>
      <c r="BV25" s="37"/>
      <c r="BW25" s="37" t="s">
        <v>161</v>
      </c>
      <c r="BX25" s="37"/>
      <c r="BY25" s="37"/>
      <c r="BZ25" s="38">
        <f>BU25-BN25</f>
        <v>0.37</v>
      </c>
    </row>
    <row r="26" spans="1:78" s="38" customFormat="1" x14ac:dyDescent="0.25">
      <c r="B26" s="37">
        <v>0</v>
      </c>
      <c r="C26" s="37"/>
      <c r="D26" s="37"/>
      <c r="E26" s="37"/>
      <c r="F26" s="37"/>
      <c r="G26" s="37"/>
      <c r="H26" s="37">
        <v>0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>
        <v>694</v>
      </c>
      <c r="AA26" s="37"/>
      <c r="AB26" s="37" t="s">
        <v>162</v>
      </c>
      <c r="AC26" s="37"/>
      <c r="AD26" s="37"/>
      <c r="AE26" s="37"/>
      <c r="AF26" s="37">
        <v>749</v>
      </c>
      <c r="AG26" s="37"/>
      <c r="AH26" s="37" t="s">
        <v>162</v>
      </c>
      <c r="AI26" s="37"/>
      <c r="AJ26" s="37"/>
      <c r="AK26" s="37"/>
      <c r="AL26" s="37">
        <v>0</v>
      </c>
      <c r="AM26" s="37"/>
      <c r="AN26" s="37" t="s">
        <v>163</v>
      </c>
      <c r="AO26" s="37"/>
      <c r="AP26" s="37"/>
      <c r="AQ26" s="38">
        <f>AL26-AF26</f>
        <v>-749</v>
      </c>
      <c r="AS26" s="37">
        <v>0</v>
      </c>
      <c r="AT26" s="37"/>
      <c r="AU26" s="37" t="s">
        <v>163</v>
      </c>
      <c r="AV26" s="37"/>
      <c r="AW26" s="37"/>
      <c r="AX26" s="38">
        <f>AS26-AL26</f>
        <v>0</v>
      </c>
      <c r="AZ26" s="37">
        <v>0</v>
      </c>
      <c r="BA26" s="37"/>
      <c r="BB26" s="37" t="s">
        <v>163</v>
      </c>
      <c r="BC26" s="37"/>
      <c r="BD26" s="37"/>
      <c r="BE26" s="38">
        <f>AZ26-AS26</f>
        <v>0</v>
      </c>
      <c r="BG26" s="37">
        <v>0</v>
      </c>
      <c r="BH26" s="37"/>
      <c r="BI26" s="37" t="s">
        <v>163</v>
      </c>
      <c r="BJ26" s="37"/>
      <c r="BK26" s="37"/>
      <c r="BL26" s="38">
        <f>BG26-AZ26</f>
        <v>0</v>
      </c>
      <c r="BN26" s="37">
        <v>0</v>
      </c>
      <c r="BO26" s="37"/>
      <c r="BP26" s="37" t="s">
        <v>164</v>
      </c>
      <c r="BQ26" s="37"/>
      <c r="BR26" s="37"/>
      <c r="BS26" s="38">
        <f>BN26-BG26</f>
        <v>0</v>
      </c>
      <c r="BU26" s="37">
        <v>0</v>
      </c>
      <c r="BV26" s="37"/>
      <c r="BW26" s="37" t="s">
        <v>164</v>
      </c>
      <c r="BX26" s="37"/>
      <c r="BY26" s="37"/>
      <c r="BZ26" s="38">
        <f>BU26-BN26</f>
        <v>0</v>
      </c>
    </row>
    <row r="27" spans="1:78" s="38" customFormat="1" x14ac:dyDescent="0.2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>
        <f>AL27-AF27</f>
        <v>0</v>
      </c>
      <c r="AS27" s="37"/>
      <c r="AT27" s="37"/>
      <c r="AU27" s="37"/>
      <c r="AV27" s="37"/>
      <c r="AW27" s="37"/>
      <c r="AX27" s="38">
        <f>AS27-AL27</f>
        <v>0</v>
      </c>
      <c r="AZ27" s="37"/>
      <c r="BA27" s="37"/>
      <c r="BB27" s="37"/>
      <c r="BC27" s="37"/>
      <c r="BD27" s="37"/>
      <c r="BE27" s="38">
        <f>AZ27-AS27</f>
        <v>0</v>
      </c>
      <c r="BG27" s="37"/>
      <c r="BH27" s="37"/>
      <c r="BI27" s="37"/>
      <c r="BJ27" s="37"/>
      <c r="BK27" s="37"/>
      <c r="BL27" s="38">
        <f>BG27-AZ27</f>
        <v>0</v>
      </c>
      <c r="BN27" s="37"/>
      <c r="BO27" s="37"/>
      <c r="BP27" s="37"/>
      <c r="BQ27" s="37"/>
      <c r="BR27" s="37"/>
      <c r="BS27" s="38">
        <f>BN27-BG27</f>
        <v>0</v>
      </c>
      <c r="BU27" s="37"/>
      <c r="BV27" s="37"/>
      <c r="BW27" s="37"/>
      <c r="BX27" s="37"/>
      <c r="BY27" s="37"/>
      <c r="BZ27" s="38">
        <f>BU27-BN27</f>
        <v>0</v>
      </c>
    </row>
    <row r="28" spans="1:78" s="36" customFormat="1" ht="16.5" thickBot="1" x14ac:dyDescent="0.3">
      <c r="A28" s="36" t="s">
        <v>160</v>
      </c>
      <c r="B28" s="44">
        <f>SUM(B22:B27)</f>
        <v>1462</v>
      </c>
      <c r="C28" s="35"/>
      <c r="D28" s="35"/>
      <c r="E28" s="35"/>
      <c r="F28" s="35"/>
      <c r="G28" s="35"/>
      <c r="H28" s="44">
        <f>SUM(H22:H27)</f>
        <v>748</v>
      </c>
      <c r="I28" s="35"/>
      <c r="J28" s="35"/>
      <c r="K28" s="35"/>
      <c r="L28" s="35"/>
      <c r="M28" s="35"/>
      <c r="N28" s="44">
        <f>SUM(N22:N27)</f>
        <v>1523</v>
      </c>
      <c r="O28" s="35"/>
      <c r="P28" s="35"/>
      <c r="Q28" s="35"/>
      <c r="R28" s="35"/>
      <c r="S28" s="35"/>
      <c r="T28" s="44">
        <f>SUM(T22:T27)</f>
        <v>4767</v>
      </c>
      <c r="U28" s="35"/>
      <c r="V28" s="35"/>
      <c r="W28" s="35"/>
      <c r="X28" s="35"/>
      <c r="Y28" s="35"/>
      <c r="Z28" s="44">
        <f>SUM(Z22:Z27)</f>
        <v>2886</v>
      </c>
      <c r="AA28" s="35"/>
      <c r="AB28" s="35"/>
      <c r="AC28" s="35"/>
      <c r="AD28" s="35"/>
      <c r="AE28" s="35"/>
      <c r="AF28" s="44">
        <f>SUM(AF22:AF27)</f>
        <v>1105</v>
      </c>
      <c r="AG28" s="35"/>
      <c r="AH28" s="35"/>
      <c r="AI28" s="35"/>
      <c r="AJ28" s="35"/>
      <c r="AK28" s="35"/>
      <c r="AL28" s="47">
        <f>SUM(AL22:AL27)</f>
        <v>2172.4500000000007</v>
      </c>
      <c r="AM28" s="35"/>
      <c r="AN28" s="35"/>
      <c r="AO28" s="35"/>
      <c r="AP28" s="35"/>
      <c r="AQ28" s="45">
        <f>SUM(AQ22:AQ27)</f>
        <v>1067.45</v>
      </c>
      <c r="AR28" s="45"/>
      <c r="AS28" s="44">
        <f>SUM(AS22:AS27)</f>
        <v>808</v>
      </c>
      <c r="AT28" s="35"/>
      <c r="AU28" s="35"/>
      <c r="AV28" s="35"/>
      <c r="AW28" s="35"/>
      <c r="AX28" s="45">
        <f>SUM(AX22:AX27)</f>
        <v>-1364.45</v>
      </c>
      <c r="AY28" s="45"/>
      <c r="AZ28" s="47">
        <f>SUM(AZ22:AZ27)</f>
        <v>1248.83</v>
      </c>
      <c r="BA28" s="35"/>
      <c r="BB28" s="35"/>
      <c r="BC28" s="35"/>
      <c r="BD28" s="35"/>
      <c r="BE28" s="45">
        <f>SUM(BE22:BE27)</f>
        <v>2046.83</v>
      </c>
      <c r="BF28" s="45"/>
      <c r="BG28" s="47">
        <f>SUM(BG22:BG27)</f>
        <v>2017.58</v>
      </c>
      <c r="BH28" s="35"/>
      <c r="BI28" s="35"/>
      <c r="BJ28" s="35"/>
      <c r="BK28" s="35"/>
      <c r="BL28" s="45">
        <f>SUM(BL22:BL27)</f>
        <v>2560.67</v>
      </c>
      <c r="BM28" s="45"/>
      <c r="BN28" s="47">
        <f>SUM(BN22:BN27)</f>
        <v>3645.2900000000004</v>
      </c>
      <c r="BO28" s="35"/>
      <c r="BP28" s="35"/>
      <c r="BQ28" s="35"/>
      <c r="BR28" s="35"/>
      <c r="BS28" s="45">
        <f>SUM(BS22:BS27)</f>
        <v>3439.0000000000005</v>
      </c>
      <c r="BU28" s="47">
        <f>SUM(BU22:BU27)</f>
        <v>5080.45</v>
      </c>
      <c r="BV28" s="35"/>
      <c r="BW28" s="35"/>
      <c r="BX28" s="35"/>
      <c r="BY28" s="35"/>
      <c r="BZ28" s="45">
        <f>SUM(BZ22:BZ27)</f>
        <v>1435.1599999999994</v>
      </c>
    </row>
    <row r="29" spans="1:78" ht="16.5" thickTop="1" x14ac:dyDescent="0.25">
      <c r="AL29" s="37"/>
      <c r="AM29" s="37"/>
      <c r="AN29" s="37"/>
      <c r="AO29" s="37"/>
      <c r="AP29" s="37"/>
      <c r="AQ29" s="38"/>
      <c r="AR29" s="38"/>
      <c r="AS29" s="37"/>
      <c r="AT29" s="37"/>
      <c r="AU29" s="37"/>
      <c r="AV29" s="37"/>
      <c r="AW29" s="37"/>
      <c r="AX29" s="38"/>
      <c r="AY29" s="38"/>
      <c r="AZ29" s="37"/>
      <c r="BA29" s="37"/>
      <c r="BB29" s="37"/>
      <c r="BC29" s="37"/>
      <c r="BD29" s="37"/>
      <c r="BE29" s="38"/>
      <c r="BF29" s="38"/>
      <c r="BG29" s="37"/>
      <c r="BH29" s="37"/>
      <c r="BI29" s="37"/>
      <c r="BJ29" s="37"/>
      <c r="BK29" s="37"/>
      <c r="BL29" s="38"/>
      <c r="BM29" s="38"/>
      <c r="BN29" s="37"/>
      <c r="BO29" s="37"/>
      <c r="BP29" s="37"/>
      <c r="BQ29" s="37"/>
      <c r="BR29" s="37"/>
      <c r="BS29" s="38"/>
      <c r="BU29" s="37"/>
      <c r="BV29" s="37"/>
      <c r="BW29" s="37"/>
      <c r="BX29" s="37"/>
      <c r="BY29" s="37"/>
      <c r="BZ29" s="38"/>
    </row>
    <row r="30" spans="1:78" x14ac:dyDescent="0.25">
      <c r="AL30" s="37"/>
      <c r="AM30" s="37"/>
      <c r="AN30" s="37"/>
      <c r="AO30" s="37"/>
      <c r="AP30" s="37"/>
      <c r="AQ30" s="38"/>
      <c r="AR30" s="38"/>
      <c r="AS30" s="37"/>
      <c r="AT30" s="37"/>
      <c r="AU30" s="37"/>
      <c r="AV30" s="37"/>
      <c r="AW30" s="37"/>
      <c r="AX30" s="38"/>
      <c r="AY30" s="38"/>
      <c r="AZ30" s="37"/>
      <c r="BA30" s="37"/>
      <c r="BB30" s="37"/>
      <c r="BC30" s="37"/>
      <c r="BD30" s="37"/>
      <c r="BE30" s="38"/>
      <c r="BF30" s="38"/>
      <c r="BG30" s="37"/>
      <c r="BH30" s="37"/>
      <c r="BI30" s="37"/>
      <c r="BJ30" s="37"/>
      <c r="BK30" s="37"/>
      <c r="BL30" s="38"/>
      <c r="BM30" s="38"/>
      <c r="BN30" s="37"/>
      <c r="BO30" s="37"/>
      <c r="BP30" s="37"/>
      <c r="BQ30" s="37"/>
      <c r="BR30" s="37"/>
      <c r="BS30" s="38"/>
      <c r="BU30" s="37"/>
      <c r="BV30" s="37"/>
      <c r="BW30" s="37"/>
      <c r="BX30" s="37"/>
      <c r="BY30" s="37"/>
      <c r="BZ30" s="38"/>
    </row>
  </sheetData>
  <mergeCells count="12">
    <mergeCell ref="BW6:BY6"/>
    <mergeCell ref="D6:F6"/>
    <mergeCell ref="J6:L6"/>
    <mergeCell ref="P6:R6"/>
    <mergeCell ref="V6:X6"/>
    <mergeCell ref="AB6:AD6"/>
    <mergeCell ref="AH6:AJ6"/>
    <mergeCell ref="AN6:AP6"/>
    <mergeCell ref="AU6:AW6"/>
    <mergeCell ref="BB6:BD6"/>
    <mergeCell ref="BI6:BK6"/>
    <mergeCell ref="BP6:BR6"/>
  </mergeCells>
  <pageMargins left="0.25" right="0.25" top="1" bottom="1" header="0.5" footer="0.5"/>
  <pageSetup scale="5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2309AB4808CA4D9137F1028BCBE5DF" ma:contentTypeVersion="9" ma:contentTypeDescription="Create a new document." ma:contentTypeScope="" ma:versionID="c29a52b49386078ecbb87a69d0d8600f">
  <xsd:schema xmlns:xsd="http://www.w3.org/2001/XMLSchema" xmlns:xs="http://www.w3.org/2001/XMLSchema" xmlns:p="http://schemas.microsoft.com/office/2006/metadata/properties" xmlns:ns2="4334e332-dcb8-433b-87de-80813834e01f" targetNamespace="http://schemas.microsoft.com/office/2006/metadata/properties" ma:root="true" ma:fieldsID="6c90f70a79253831df5a5ed7fbcbec41" ns2:_="">
    <xsd:import namespace="4334e332-dcb8-433b-87de-80813834e0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4e332-dcb8-433b-87de-80813834e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test" ma:index="16" nillable="true" ma:displayName="test" ma:format="Dropdown" ma:internalName="tes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4334e332-dcb8-433b-87de-80813834e01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94AE76-ECBC-4445-8312-694B654C1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34e332-dcb8-433b-87de-80813834e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E4447E-3587-4506-9A80-DF643A0C0CA3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334e332-dcb8-433b-87de-80813834e01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B182AEE-D1C2-48F5-A639-ABE44592A1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Work Paper</vt:lpstr>
      <vt:lpstr>A-87 Cost Alloc</vt:lpstr>
      <vt:lpstr>'Budget Work Paper'!Print_Area</vt:lpstr>
      <vt:lpstr>'A-87 Cost Alloc'!Print_Titles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 Ehorn</dc:creator>
  <cp:keywords/>
  <dc:description/>
  <cp:lastModifiedBy>Staci Buttermore</cp:lastModifiedBy>
  <cp:revision/>
  <cp:lastPrinted>2026-06-04T17:18:16Z</cp:lastPrinted>
  <dcterms:created xsi:type="dcterms:W3CDTF">2020-04-03T18:19:49Z</dcterms:created>
  <dcterms:modified xsi:type="dcterms:W3CDTF">2026-06-04T19:20:09Z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0x010100B52309AB4808CA4D9137F1028BCBE5DF</vt:lpwstr>
  </property>
  <property fmtid="{D5CDD505-2E9C-101B-9397-08002B2CF9AE}" pid="3" name="Order">
    <vt:r8>6169800</vt:r8>
  </property>
</Properties>
</file>